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35" windowWidth="10320" windowHeight="8010" tabRatio="284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P39" i="1"/>
  <c r="P41"/>
  <c r="P47"/>
  <c r="O39"/>
  <c r="O43"/>
  <c r="P42" l="1"/>
  <c r="P40"/>
  <c r="P37"/>
  <c r="D39"/>
  <c r="P25"/>
  <c r="N43"/>
  <c r="N39"/>
  <c r="P35" l="1"/>
  <c r="P24" l="1"/>
  <c r="P26"/>
  <c r="P32" l="1"/>
  <c r="C51" l="1"/>
  <c r="M43" l="1"/>
  <c r="L43" l="1"/>
  <c r="K43" l="1"/>
  <c r="J43" l="1"/>
  <c r="P36" l="1"/>
  <c r="P34"/>
  <c r="P33"/>
  <c r="P31"/>
  <c r="P30"/>
  <c r="P28"/>
  <c r="P27"/>
  <c r="P23"/>
  <c r="P22"/>
  <c r="P21"/>
  <c r="P20"/>
  <c r="P19"/>
  <c r="P18"/>
  <c r="P17"/>
  <c r="P16"/>
  <c r="P15"/>
  <c r="I43"/>
  <c r="H43" l="1"/>
  <c r="G43" l="1"/>
  <c r="F43" l="1"/>
  <c r="E43"/>
  <c r="D43"/>
  <c r="C53" l="1"/>
  <c r="D53" l="1"/>
  <c r="E48" s="1"/>
  <c r="E51" s="1"/>
  <c r="D48"/>
  <c r="M39"/>
  <c r="L39"/>
  <c r="K39"/>
  <c r="J39"/>
  <c r="F29" l="1"/>
  <c r="P29" s="1"/>
  <c r="E52"/>
  <c r="E53" s="1"/>
  <c r="D51"/>
  <c r="F48" l="1"/>
  <c r="F51" s="1"/>
  <c r="F52" s="1"/>
  <c r="F53" s="1"/>
  <c r="D46"/>
  <c r="E46" s="1"/>
  <c r="F46" s="1"/>
  <c r="G46" s="1"/>
  <c r="H46" s="1"/>
  <c r="I46" s="1"/>
  <c r="D44"/>
  <c r="E44" s="1"/>
  <c r="F44" s="1"/>
  <c r="G44" s="1"/>
  <c r="H44" s="1"/>
  <c r="I44" s="1"/>
  <c r="G48" l="1"/>
  <c r="G51" s="1"/>
  <c r="G53"/>
  <c r="J44"/>
  <c r="K44" s="1"/>
  <c r="L44" s="1"/>
  <c r="M44" s="1"/>
  <c r="J46"/>
  <c r="K46" s="1"/>
  <c r="L46" s="1"/>
  <c r="M46" s="1"/>
  <c r="N46" l="1"/>
  <c r="N44"/>
  <c r="H48"/>
  <c r="H51" s="1"/>
  <c r="H52" s="1"/>
  <c r="H53" s="1"/>
  <c r="I39"/>
  <c r="H39"/>
  <c r="Q9" l="1"/>
  <c r="O46"/>
  <c r="Q4"/>
  <c r="O44"/>
  <c r="Q13"/>
  <c r="I48"/>
  <c r="I51" s="1"/>
  <c r="I53"/>
  <c r="A16"/>
  <c r="A17" s="1"/>
  <c r="A18" s="1"/>
  <c r="A19" s="1"/>
  <c r="A20" s="1"/>
  <c r="A21" s="1"/>
  <c r="A22" s="1"/>
  <c r="A23" s="1"/>
  <c r="A24" s="1"/>
  <c r="F39"/>
  <c r="G39"/>
  <c r="E39"/>
  <c r="A25" l="1"/>
  <c r="A26" s="1"/>
  <c r="A28" s="1"/>
  <c r="A32" s="1"/>
  <c r="A33" s="1"/>
  <c r="A34" s="1"/>
  <c r="A35" s="1"/>
  <c r="A36" s="1"/>
  <c r="A37" s="1"/>
  <c r="J48"/>
  <c r="J51" s="1"/>
  <c r="J53"/>
  <c r="K48" l="1"/>
  <c r="K51" s="1"/>
  <c r="K53"/>
  <c r="Q40"/>
  <c r="L48" l="1"/>
  <c r="L51" s="1"/>
  <c r="L52" s="1"/>
  <c r="L53" s="1"/>
  <c r="M48" l="1"/>
  <c r="M51" s="1"/>
  <c r="M53"/>
  <c r="N48" l="1"/>
  <c r="N51" s="1"/>
  <c r="N53"/>
  <c r="O53" l="1"/>
  <c r="O48"/>
</calcChain>
</file>

<file path=xl/comments1.xml><?xml version="1.0" encoding="utf-8"?>
<comments xmlns="http://schemas.openxmlformats.org/spreadsheetml/2006/main">
  <authors>
    <author>GG</author>
    <author>GL555</author>
  </authors>
  <commentList>
    <comment ref="K24" authorId="0">
      <text>
        <r>
          <rPr>
            <b/>
            <sz val="9"/>
            <color indexed="81"/>
            <rFont val="Tahoma"/>
            <family val="2"/>
          </rPr>
          <t>GG:</t>
        </r>
        <r>
          <rPr>
            <sz val="9"/>
            <color indexed="81"/>
            <rFont val="Tahoma"/>
            <family val="2"/>
          </rPr>
          <t xml:space="preserve">
QUOTE PART 1,36 €</t>
        </r>
      </text>
    </comment>
    <comment ref="N25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QP 1,03 €
1,03 + 3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GG:</t>
        </r>
        <r>
          <rPr>
            <sz val="9"/>
            <color indexed="81"/>
            <rFont val="Tahoma"/>
            <family val="2"/>
          </rPr>
          <t xml:space="preserve">
QUOTE PART 1,36 €</t>
        </r>
      </text>
    </comment>
    <comment ref="E28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QP 0,80 €
3 * 0,8 = 2,40 €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QP 1,35 €</t>
        </r>
      </text>
    </comment>
    <comment ref="H3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QUOTE PART 1,12 €</t>
        </r>
      </text>
    </comment>
    <comment ref="L35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quote part 2,05 €</t>
        </r>
      </text>
    </comment>
    <comment ref="N3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QP 1,03 €
1,03 + 3
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GERARD +3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HENRI +2</t>
        </r>
      </text>
    </comment>
    <comment ref="H41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LIONEL +1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GG:</t>
        </r>
        <r>
          <rPr>
            <sz val="9"/>
            <color indexed="81"/>
            <rFont val="Tahoma"/>
            <family val="2"/>
          </rPr>
          <t xml:space="preserve">
MOUVEMENT PART
FABRICE S, +1
FRANCK M, +1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 
qp 2,05 €
Raoul +1</t>
        </r>
      </text>
    </comment>
    <comment ref="N41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FERDINAND +1
TALEL +1</t>
        </r>
      </text>
    </comment>
    <comment ref="E4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GERARD +3</t>
        </r>
      </text>
    </comment>
    <comment ref="F4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HENRI +2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LIONEL +1
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GG:</t>
        </r>
        <r>
          <rPr>
            <sz val="9"/>
            <color indexed="81"/>
            <rFont val="Tahoma"/>
            <family val="2"/>
          </rPr>
          <t xml:space="preserve">
MOUVEMENT PART
FABRICE S, +1
FRANCK M, +1</t>
        </r>
      </text>
    </comment>
    <comment ref="L4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 
qp 2,05 €
Raoul +1</t>
        </r>
      </text>
    </comment>
    <comment ref="N47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FERDINAND +1
TALEL +1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GERARD -3
</t>
        </r>
      </text>
    </comment>
    <comment ref="F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FRANCINE -1
LAURENCE -2
</t>
        </r>
      </text>
    </comment>
    <comment ref="H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JEROME -1
</t>
        </r>
      </text>
    </comment>
    <comment ref="L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MOUVEMENTS PARTS
ADELINE -1</t>
        </r>
      </text>
    </comment>
    <comment ref="M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
HENRI -2</t>
        </r>
      </text>
    </comment>
    <comment ref="N52" authorId="1">
      <text>
        <r>
          <rPr>
            <b/>
            <sz val="9"/>
            <color indexed="81"/>
            <rFont val="Tahoma"/>
            <family val="2"/>
          </rPr>
          <t>GL555:</t>
        </r>
        <r>
          <rPr>
            <sz val="9"/>
            <color indexed="81"/>
            <rFont val="Tahoma"/>
            <family val="2"/>
          </rPr>
          <t xml:space="preserve">
MOUVEMENT PART 
BENJAMIN -1</t>
        </r>
      </text>
    </comment>
  </commentList>
</comments>
</file>

<file path=xl/sharedStrings.xml><?xml version="1.0" encoding="utf-8"?>
<sst xmlns="http://schemas.openxmlformats.org/spreadsheetml/2006/main" count="80" uniqueCount="59">
  <si>
    <t>ANDRE B.</t>
  </si>
  <si>
    <t>LAURENCE</t>
  </si>
  <si>
    <t>CLAUDE L.</t>
  </si>
  <si>
    <t>GERARD</t>
  </si>
  <si>
    <t>PHILIPPE F.</t>
  </si>
  <si>
    <t>TOTAL
MISES</t>
  </si>
  <si>
    <t>TOTAL
GAINS</t>
  </si>
  <si>
    <t>%</t>
  </si>
  <si>
    <t>DANIEL M.</t>
  </si>
  <si>
    <t>ROBERT</t>
  </si>
  <si>
    <t>TOTAL CAISSE COTISATIONS</t>
  </si>
  <si>
    <t>GAINS</t>
  </si>
  <si>
    <t>CUMUL DES GAINS</t>
  </si>
  <si>
    <t>TOTAL DES MISES</t>
  </si>
  <si>
    <t>NOMBRE DE JOUEURS</t>
  </si>
  <si>
    <t>QUOTE-PART / 1 €</t>
  </si>
  <si>
    <t>RETRAIT QUOTE-PART</t>
  </si>
  <si>
    <t>SOLDE CAISSE GAINS</t>
  </si>
  <si>
    <t>MISE SUR CAISSE GAINS</t>
  </si>
  <si>
    <t>REPORT CAISSE COTISATION</t>
  </si>
  <si>
    <t>ADELINE</t>
  </si>
  <si>
    <t>JEROME</t>
  </si>
  <si>
    <t>BENJAMIN</t>
  </si>
  <si>
    <t>MICHELLE</t>
  </si>
  <si>
    <t>CLAUDIE</t>
  </si>
  <si>
    <t>FRANCINE</t>
  </si>
  <si>
    <t>TOTAL COTISATION</t>
  </si>
  <si>
    <t>MISES SUR COTISATION</t>
  </si>
  <si>
    <t>DANIEL K.</t>
  </si>
  <si>
    <t>REPORT</t>
  </si>
  <si>
    <t>DAVID</t>
  </si>
  <si>
    <t>TOTAL</t>
  </si>
  <si>
    <t>REPORT SUR CAISSE GAINS</t>
  </si>
  <si>
    <t>CEDRIC</t>
  </si>
  <si>
    <t>MISE GAINS + COTISATIONS</t>
  </si>
  <si>
    <t>NOMBRE DE PARTS A 1 €</t>
  </si>
  <si>
    <t>TOTAL  CAISSE GAINS</t>
  </si>
  <si>
    <t>S 52 / S 04 2013</t>
  </si>
  <si>
    <t>S 05 / S 09</t>
  </si>
  <si>
    <t>S 10 / S 14</t>
  </si>
  <si>
    <t>S 15 / S 19</t>
  </si>
  <si>
    <t>S 20 / S 24</t>
  </si>
  <si>
    <t>S 25 / S 29</t>
  </si>
  <si>
    <t>S 30 / S 34</t>
  </si>
  <si>
    <t>S 35 / S 39</t>
  </si>
  <si>
    <t>S 40 / S 44</t>
  </si>
  <si>
    <t xml:space="preserve">S 45 / S 49 </t>
  </si>
  <si>
    <t>EQUIPE
GERARDL555
LOTTO
2013</t>
  </si>
  <si>
    <t>HENRI</t>
  </si>
  <si>
    <t>LIONEL</t>
  </si>
  <si>
    <t>FRANCK M.</t>
  </si>
  <si>
    <t>FRANCK M,</t>
  </si>
  <si>
    <t>FABRICE S,</t>
  </si>
  <si>
    <t>FABRICE S.</t>
  </si>
  <si>
    <t>RAOUL</t>
  </si>
  <si>
    <t xml:space="preserve">S 50 / S 52 </t>
  </si>
  <si>
    <t>NOMBRE DE PARTS DE 1 € PAR PERIODE ( Hors QP )</t>
  </si>
  <si>
    <t>TALEL</t>
  </si>
  <si>
    <t>FERDINAND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</si>
</sst>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\ &quot;€&quot;"/>
    <numFmt numFmtId="166" formatCode="#,##0.00\ _€"/>
  </numFmts>
  <fonts count="7">
    <font>
      <sz val="10"/>
      <name val="Arial"/>
      <family val="2"/>
    </font>
    <font>
      <i/>
      <sz val="10"/>
      <name val="Comic Sans MS"/>
      <family val="4"/>
    </font>
    <font>
      <sz val="10"/>
      <name val="Comic Sans MS"/>
      <family val="4"/>
    </font>
    <font>
      <sz val="9"/>
      <name val="Comic Sans MS"/>
      <family val="4"/>
    </font>
    <font>
      <b/>
      <sz val="18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2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0" xfId="0" applyNumberFormat="1" applyFont="1" applyFill="1" applyAlignment="1" applyProtection="1">
      <alignment horizontal="center" vertical="center" wrapText="1"/>
      <protection hidden="1"/>
    </xf>
    <xf numFmtId="1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0" xfId="0" applyNumberFormat="1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165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textRotation="90"/>
      <protection hidden="1"/>
    </xf>
    <xf numFmtId="0" fontId="1" fillId="0" borderId="12" xfId="0" applyFont="1" applyFill="1" applyBorder="1" applyAlignment="1" applyProtection="1">
      <alignment horizontal="center" vertical="center" textRotation="90"/>
      <protection hidden="1"/>
    </xf>
    <xf numFmtId="0" fontId="1" fillId="0" borderId="4" xfId="0" applyFont="1" applyFill="1" applyBorder="1" applyAlignment="1" applyProtection="1">
      <alignment horizontal="center" vertical="center" textRotation="90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textRotation="90" wrapText="1"/>
      <protection hidden="1"/>
    </xf>
    <xf numFmtId="0" fontId="1" fillId="2" borderId="12" xfId="0" applyFont="1" applyFill="1" applyBorder="1" applyAlignment="1" applyProtection="1">
      <alignment horizontal="center" vertical="center" textRotation="90" wrapText="1"/>
      <protection hidden="1"/>
    </xf>
    <xf numFmtId="0" fontId="1" fillId="2" borderId="4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rardl555.free.fr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pomdesign.fr/" TargetMode="External"/><Relationship Id="rId1" Type="http://schemas.openxmlformats.org/officeDocument/2006/relationships/hyperlink" Target="http://gerardl555.free.fr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omdesig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abSelected="1" zoomScale="90" zoomScaleNormal="90" zoomScaleSheetLayoutView="100" workbookViewId="0">
      <pane xSplit="2" ySplit="13" topLeftCell="M41" activePane="bottomRight" state="frozen"/>
      <selection pane="topRight" activeCell="D1" sqref="D1"/>
      <selection pane="bottomLeft" activeCell="A15" sqref="A15"/>
      <selection pane="bottomRight" activeCell="O48" sqref="O48"/>
    </sheetView>
  </sheetViews>
  <sheetFormatPr baseColWidth="10" defaultColWidth="11.42578125" defaultRowHeight="15"/>
  <cols>
    <col min="1" max="1" width="21.7109375" style="2" customWidth="1"/>
    <col min="2" max="2" width="18.5703125" style="2" customWidth="1"/>
    <col min="3" max="3" width="10.7109375" style="2" customWidth="1"/>
    <col min="4" max="4" width="10" style="2" customWidth="1"/>
    <col min="5" max="5" width="11.140625" style="2" customWidth="1"/>
    <col min="6" max="6" width="10" style="2" customWidth="1"/>
    <col min="7" max="7" width="9.7109375" style="2" customWidth="1"/>
    <col min="8" max="15" width="10" style="2" customWidth="1"/>
    <col min="16" max="16" width="11.42578125" style="2"/>
    <col min="17" max="17" width="15.28515625" style="2" customWidth="1"/>
    <col min="18" max="18" width="21.140625" style="2" customWidth="1"/>
    <col min="19" max="19" width="11.42578125" style="1"/>
    <col min="20" max="16384" width="11.42578125" style="2"/>
  </cols>
  <sheetData>
    <row r="1" spans="1:19" ht="15" customHeight="1">
      <c r="A1" s="55" t="s">
        <v>47</v>
      </c>
      <c r="B1" s="56"/>
      <c r="C1" s="59" t="s">
        <v>29</v>
      </c>
      <c r="D1" s="51" t="s">
        <v>37</v>
      </c>
      <c r="E1" s="51" t="s">
        <v>38</v>
      </c>
      <c r="F1" s="51" t="s">
        <v>39</v>
      </c>
      <c r="G1" s="51" t="s">
        <v>40</v>
      </c>
      <c r="H1" s="51" t="s">
        <v>41</v>
      </c>
      <c r="I1" s="51" t="s">
        <v>42</v>
      </c>
      <c r="J1" s="51" t="s">
        <v>43</v>
      </c>
      <c r="K1" s="51" t="s">
        <v>44</v>
      </c>
      <c r="L1" s="51" t="s">
        <v>45</v>
      </c>
      <c r="M1" s="51" t="s">
        <v>46</v>
      </c>
      <c r="N1" s="51" t="s">
        <v>55</v>
      </c>
      <c r="O1" s="68"/>
      <c r="P1" s="72" t="s">
        <v>31</v>
      </c>
      <c r="Q1" s="67" t="s">
        <v>5</v>
      </c>
      <c r="R1" s="1"/>
    </row>
    <row r="2" spans="1:19">
      <c r="A2" s="57"/>
      <c r="B2" s="58"/>
      <c r="C2" s="6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69"/>
      <c r="P2" s="73"/>
      <c r="Q2" s="67"/>
      <c r="R2" s="1"/>
    </row>
    <row r="3" spans="1:19">
      <c r="A3" s="57"/>
      <c r="B3" s="58"/>
      <c r="C3" s="6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9"/>
      <c r="P3" s="73"/>
      <c r="Q3" s="67"/>
      <c r="R3" s="1"/>
    </row>
    <row r="4" spans="1:19">
      <c r="A4" s="57"/>
      <c r="B4" s="58"/>
      <c r="C4" s="6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69"/>
      <c r="P4" s="73"/>
      <c r="Q4" s="71">
        <f>O44</f>
        <v>5353</v>
      </c>
      <c r="R4" s="1"/>
    </row>
    <row r="5" spans="1:19">
      <c r="A5" s="57"/>
      <c r="B5" s="58"/>
      <c r="C5" s="6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69"/>
      <c r="P5" s="73"/>
      <c r="Q5" s="67"/>
      <c r="R5" s="1"/>
    </row>
    <row r="6" spans="1:19">
      <c r="A6" s="57"/>
      <c r="B6" s="58"/>
      <c r="C6" s="6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69"/>
      <c r="P6" s="73"/>
      <c r="Q6" s="67" t="s">
        <v>6</v>
      </c>
      <c r="R6" s="1"/>
    </row>
    <row r="7" spans="1:19">
      <c r="A7" s="57"/>
      <c r="B7" s="58"/>
      <c r="C7" s="6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69"/>
      <c r="P7" s="73"/>
      <c r="Q7" s="67"/>
      <c r="R7" s="1"/>
    </row>
    <row r="8" spans="1:19">
      <c r="A8" s="57"/>
      <c r="B8" s="58"/>
      <c r="C8" s="6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69"/>
      <c r="P8" s="73"/>
      <c r="Q8" s="67"/>
      <c r="R8" s="1"/>
    </row>
    <row r="9" spans="1:19">
      <c r="A9" s="57"/>
      <c r="B9" s="58"/>
      <c r="C9" s="6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69"/>
      <c r="P9" s="73"/>
      <c r="Q9" s="71">
        <f>O46</f>
        <v>1149.0999999999999</v>
      </c>
      <c r="R9" s="1"/>
    </row>
    <row r="10" spans="1:19">
      <c r="A10" s="57"/>
      <c r="B10" s="58"/>
      <c r="C10" s="6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69"/>
      <c r="P10" s="73"/>
      <c r="Q10" s="67"/>
      <c r="R10" s="1"/>
    </row>
    <row r="11" spans="1:19">
      <c r="A11" s="57"/>
      <c r="B11" s="58"/>
      <c r="C11" s="6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69"/>
      <c r="P11" s="73"/>
      <c r="Q11" s="67" t="s">
        <v>7</v>
      </c>
      <c r="R11" s="1"/>
    </row>
    <row r="12" spans="1:19">
      <c r="A12" s="57"/>
      <c r="B12" s="58"/>
      <c r="C12" s="6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69"/>
      <c r="P12" s="73"/>
      <c r="Q12" s="67"/>
      <c r="R12" s="1"/>
    </row>
    <row r="13" spans="1:19">
      <c r="A13" s="57"/>
      <c r="B13" s="58"/>
      <c r="C13" s="6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70"/>
      <c r="P13" s="74"/>
      <c r="Q13" s="7">
        <f>Q9/Q4</f>
        <v>0.21466467401457126</v>
      </c>
      <c r="R13" s="1"/>
    </row>
    <row r="14" spans="1:19">
      <c r="A14" s="52"/>
      <c r="B14" s="66"/>
      <c r="C14" s="61"/>
      <c r="D14" s="67" t="s">
        <v>56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3"/>
      <c r="S14" s="4"/>
    </row>
    <row r="15" spans="1:19">
      <c r="A15" s="13"/>
      <c r="B15" s="9" t="s">
        <v>20</v>
      </c>
      <c r="C15" s="62"/>
      <c r="D15" s="18">
        <v>5</v>
      </c>
      <c r="E15" s="18">
        <v>5</v>
      </c>
      <c r="F15" s="18">
        <v>5</v>
      </c>
      <c r="G15" s="18">
        <v>5</v>
      </c>
      <c r="H15" s="18">
        <v>5</v>
      </c>
      <c r="I15" s="18">
        <v>5</v>
      </c>
      <c r="J15" s="18">
        <v>5</v>
      </c>
      <c r="K15" s="18">
        <v>5</v>
      </c>
      <c r="L15" s="18">
        <v>5</v>
      </c>
      <c r="M15" s="18">
        <v>0</v>
      </c>
      <c r="N15" s="18">
        <v>0</v>
      </c>
      <c r="O15" s="18"/>
      <c r="P15" s="15">
        <f t="shared" ref="P15:P37" si="0">SUM(D15:O15)</f>
        <v>45</v>
      </c>
      <c r="Q15" s="9" t="s">
        <v>20</v>
      </c>
      <c r="R15" s="16"/>
      <c r="S15" s="17"/>
    </row>
    <row r="16" spans="1:19">
      <c r="A16" s="13">
        <f t="shared" ref="A16:A26" si="1">SUM(A15)+1</f>
        <v>1</v>
      </c>
      <c r="B16" s="9" t="s">
        <v>0</v>
      </c>
      <c r="C16" s="62"/>
      <c r="D16" s="18">
        <v>5</v>
      </c>
      <c r="E16" s="18">
        <v>5</v>
      </c>
      <c r="F16" s="18">
        <v>5</v>
      </c>
      <c r="G16" s="18">
        <v>5</v>
      </c>
      <c r="H16" s="18">
        <v>5</v>
      </c>
      <c r="I16" s="12">
        <v>5</v>
      </c>
      <c r="J16" s="18">
        <v>5</v>
      </c>
      <c r="K16" s="18">
        <v>5</v>
      </c>
      <c r="L16" s="18">
        <v>5</v>
      </c>
      <c r="M16" s="18">
        <v>5</v>
      </c>
      <c r="N16" s="18">
        <v>3</v>
      </c>
      <c r="O16" s="18"/>
      <c r="P16" s="15">
        <f t="shared" si="0"/>
        <v>53</v>
      </c>
      <c r="Q16" s="9" t="s">
        <v>0</v>
      </c>
      <c r="R16" s="16"/>
      <c r="S16" s="17"/>
    </row>
    <row r="17" spans="1:19">
      <c r="A17" s="13">
        <f t="shared" si="1"/>
        <v>2</v>
      </c>
      <c r="B17" s="9" t="s">
        <v>22</v>
      </c>
      <c r="C17" s="62"/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2">
        <v>5</v>
      </c>
      <c r="J17" s="18">
        <v>5</v>
      </c>
      <c r="K17" s="18">
        <v>5</v>
      </c>
      <c r="L17" s="18">
        <v>5</v>
      </c>
      <c r="M17" s="18">
        <v>5</v>
      </c>
      <c r="N17" s="18">
        <v>3</v>
      </c>
      <c r="O17" s="18"/>
      <c r="P17" s="15">
        <f t="shared" si="0"/>
        <v>53</v>
      </c>
      <c r="Q17" s="9" t="s">
        <v>22</v>
      </c>
      <c r="R17" s="16"/>
      <c r="S17" s="17"/>
    </row>
    <row r="18" spans="1:19">
      <c r="A18" s="27">
        <f t="shared" si="1"/>
        <v>3</v>
      </c>
      <c r="B18" s="28" t="s">
        <v>33</v>
      </c>
      <c r="C18" s="62"/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29">
        <v>5</v>
      </c>
      <c r="J18" s="18">
        <v>5</v>
      </c>
      <c r="K18" s="18">
        <v>5</v>
      </c>
      <c r="L18" s="18">
        <v>5</v>
      </c>
      <c r="M18" s="18">
        <v>5</v>
      </c>
      <c r="N18" s="18">
        <v>3</v>
      </c>
      <c r="O18" s="18"/>
      <c r="P18" s="15">
        <f t="shared" si="0"/>
        <v>53</v>
      </c>
      <c r="Q18" s="28" t="s">
        <v>33</v>
      </c>
      <c r="R18" s="16"/>
      <c r="S18" s="17"/>
    </row>
    <row r="19" spans="1:19">
      <c r="A19" s="27">
        <f t="shared" si="1"/>
        <v>4</v>
      </c>
      <c r="B19" s="9" t="s">
        <v>2</v>
      </c>
      <c r="C19" s="62"/>
      <c r="D19" s="18">
        <v>5</v>
      </c>
      <c r="E19" s="18">
        <v>5</v>
      </c>
      <c r="F19" s="18">
        <v>5</v>
      </c>
      <c r="G19" s="18">
        <v>5</v>
      </c>
      <c r="H19" s="18">
        <v>5</v>
      </c>
      <c r="I19" s="12">
        <v>5</v>
      </c>
      <c r="J19" s="18">
        <v>5</v>
      </c>
      <c r="K19" s="18">
        <v>5</v>
      </c>
      <c r="L19" s="18">
        <v>5</v>
      </c>
      <c r="M19" s="18">
        <v>5</v>
      </c>
      <c r="N19" s="18">
        <v>3</v>
      </c>
      <c r="O19" s="18"/>
      <c r="P19" s="15">
        <f t="shared" si="0"/>
        <v>53</v>
      </c>
      <c r="Q19" s="9" t="s">
        <v>2</v>
      </c>
      <c r="R19" s="16"/>
      <c r="S19" s="17"/>
    </row>
    <row r="20" spans="1:19">
      <c r="A20" s="27">
        <f t="shared" si="1"/>
        <v>5</v>
      </c>
      <c r="B20" s="9" t="s">
        <v>24</v>
      </c>
      <c r="C20" s="62"/>
      <c r="D20" s="18">
        <v>5</v>
      </c>
      <c r="E20" s="18">
        <v>5</v>
      </c>
      <c r="F20" s="18">
        <v>5</v>
      </c>
      <c r="G20" s="18">
        <v>5</v>
      </c>
      <c r="H20" s="18">
        <v>5</v>
      </c>
      <c r="I20" s="12">
        <v>5</v>
      </c>
      <c r="J20" s="18">
        <v>5</v>
      </c>
      <c r="K20" s="18">
        <v>5</v>
      </c>
      <c r="L20" s="18">
        <v>5</v>
      </c>
      <c r="M20" s="18">
        <v>5</v>
      </c>
      <c r="N20" s="18">
        <v>3</v>
      </c>
      <c r="O20" s="18"/>
      <c r="P20" s="15">
        <f t="shared" si="0"/>
        <v>53</v>
      </c>
      <c r="Q20" s="9" t="s">
        <v>24</v>
      </c>
      <c r="R20" s="16"/>
      <c r="S20" s="17"/>
    </row>
    <row r="21" spans="1:19">
      <c r="A21" s="27">
        <f t="shared" si="1"/>
        <v>6</v>
      </c>
      <c r="B21" s="9" t="s">
        <v>28</v>
      </c>
      <c r="C21" s="62"/>
      <c r="D21" s="18">
        <v>50</v>
      </c>
      <c r="E21" s="18">
        <v>50</v>
      </c>
      <c r="F21" s="18">
        <v>50</v>
      </c>
      <c r="G21" s="18">
        <v>50</v>
      </c>
      <c r="H21" s="18">
        <v>50</v>
      </c>
      <c r="I21" s="12">
        <v>50</v>
      </c>
      <c r="J21" s="12">
        <v>50</v>
      </c>
      <c r="K21" s="12">
        <v>50</v>
      </c>
      <c r="L21" s="12">
        <v>50</v>
      </c>
      <c r="M21" s="12">
        <v>50</v>
      </c>
      <c r="N21" s="47">
        <v>30</v>
      </c>
      <c r="O21" s="12"/>
      <c r="P21" s="16">
        <f t="shared" si="0"/>
        <v>530</v>
      </c>
      <c r="Q21" s="9" t="s">
        <v>28</v>
      </c>
      <c r="R21" s="16"/>
      <c r="S21" s="17"/>
    </row>
    <row r="22" spans="1:19">
      <c r="A22" s="27">
        <f t="shared" si="1"/>
        <v>7</v>
      </c>
      <c r="B22" s="9" t="s">
        <v>8</v>
      </c>
      <c r="C22" s="62"/>
      <c r="D22" s="18">
        <v>5</v>
      </c>
      <c r="E22" s="18">
        <v>5</v>
      </c>
      <c r="F22" s="18">
        <v>5</v>
      </c>
      <c r="G22" s="18">
        <v>5</v>
      </c>
      <c r="H22" s="18">
        <v>5</v>
      </c>
      <c r="I22" s="12">
        <v>5</v>
      </c>
      <c r="J22" s="18">
        <v>5</v>
      </c>
      <c r="K22" s="18">
        <v>5</v>
      </c>
      <c r="L22" s="18">
        <v>5</v>
      </c>
      <c r="M22" s="18">
        <v>5</v>
      </c>
      <c r="N22" s="18">
        <v>3</v>
      </c>
      <c r="O22" s="18"/>
      <c r="P22" s="15">
        <f t="shared" si="0"/>
        <v>53</v>
      </c>
      <c r="Q22" s="9" t="s">
        <v>8</v>
      </c>
      <c r="R22" s="16"/>
      <c r="S22" s="17"/>
    </row>
    <row r="23" spans="1:19">
      <c r="A23" s="27">
        <f t="shared" si="1"/>
        <v>8</v>
      </c>
      <c r="B23" s="9" t="s">
        <v>30</v>
      </c>
      <c r="C23" s="62"/>
      <c r="D23" s="18">
        <v>5</v>
      </c>
      <c r="E23" s="18">
        <v>5</v>
      </c>
      <c r="F23" s="18">
        <v>5</v>
      </c>
      <c r="G23" s="18">
        <v>5</v>
      </c>
      <c r="H23" s="18">
        <v>5</v>
      </c>
      <c r="I23" s="12">
        <v>5</v>
      </c>
      <c r="J23" s="18">
        <v>5</v>
      </c>
      <c r="K23" s="18">
        <v>5</v>
      </c>
      <c r="L23" s="18">
        <v>5</v>
      </c>
      <c r="M23" s="18">
        <v>5</v>
      </c>
      <c r="N23" s="18">
        <v>3</v>
      </c>
      <c r="O23" s="18"/>
      <c r="P23" s="15">
        <f t="shared" si="0"/>
        <v>53</v>
      </c>
      <c r="Q23" s="9" t="s">
        <v>30</v>
      </c>
      <c r="R23" s="16"/>
      <c r="S23" s="17"/>
    </row>
    <row r="24" spans="1:19">
      <c r="A24" s="41">
        <f t="shared" si="1"/>
        <v>9</v>
      </c>
      <c r="B24" s="42" t="s">
        <v>52</v>
      </c>
      <c r="C24" s="62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43">
        <v>0</v>
      </c>
      <c r="J24" s="18">
        <v>0</v>
      </c>
      <c r="K24" s="18">
        <v>6.36</v>
      </c>
      <c r="L24" s="18">
        <v>5</v>
      </c>
      <c r="M24" s="18">
        <v>5</v>
      </c>
      <c r="N24" s="18">
        <v>3</v>
      </c>
      <c r="O24" s="18"/>
      <c r="P24" s="15">
        <f t="shared" si="0"/>
        <v>19.36</v>
      </c>
      <c r="Q24" s="42" t="s">
        <v>53</v>
      </c>
      <c r="R24" s="16"/>
      <c r="S24" s="17"/>
    </row>
    <row r="25" spans="1:19">
      <c r="A25" s="50">
        <f t="shared" si="1"/>
        <v>10</v>
      </c>
      <c r="B25" s="48" t="s">
        <v>58</v>
      </c>
      <c r="C25" s="62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49">
        <v>0</v>
      </c>
      <c r="J25" s="18">
        <v>0</v>
      </c>
      <c r="K25" s="18">
        <v>0</v>
      </c>
      <c r="L25" s="18">
        <v>0</v>
      </c>
      <c r="M25" s="18">
        <v>0</v>
      </c>
      <c r="N25" s="18">
        <v>4.03</v>
      </c>
      <c r="O25" s="18"/>
      <c r="P25" s="15">
        <f t="shared" si="0"/>
        <v>4.03</v>
      </c>
      <c r="Q25" s="48" t="s">
        <v>58</v>
      </c>
      <c r="R25" s="16"/>
      <c r="S25" s="17"/>
    </row>
    <row r="26" spans="1:19">
      <c r="A26" s="50">
        <f t="shared" si="1"/>
        <v>11</v>
      </c>
      <c r="B26" s="42" t="s">
        <v>50</v>
      </c>
      <c r="C26" s="62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43">
        <v>0</v>
      </c>
      <c r="J26" s="18">
        <v>0</v>
      </c>
      <c r="K26" s="18">
        <v>6.36</v>
      </c>
      <c r="L26" s="18">
        <v>5</v>
      </c>
      <c r="M26" s="18">
        <v>5</v>
      </c>
      <c r="N26" s="18">
        <v>3</v>
      </c>
      <c r="O26" s="18"/>
      <c r="P26" s="15">
        <f t="shared" si="0"/>
        <v>19.36</v>
      </c>
      <c r="Q26" s="42" t="s">
        <v>51</v>
      </c>
      <c r="R26" s="16"/>
      <c r="S26" s="17"/>
    </row>
    <row r="27" spans="1:19">
      <c r="A27" s="27"/>
      <c r="B27" s="9" t="s">
        <v>25</v>
      </c>
      <c r="C27" s="62"/>
      <c r="D27" s="18">
        <v>5</v>
      </c>
      <c r="E27" s="18">
        <v>5</v>
      </c>
      <c r="F27" s="18">
        <v>5</v>
      </c>
      <c r="G27" s="18">
        <v>0</v>
      </c>
      <c r="H27" s="18">
        <v>0</v>
      </c>
      <c r="I27" s="12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/>
      <c r="P27" s="15">
        <f t="shared" si="0"/>
        <v>15</v>
      </c>
      <c r="Q27" s="9" t="s">
        <v>25</v>
      </c>
      <c r="R27" s="16"/>
      <c r="S27" s="17"/>
    </row>
    <row r="28" spans="1:19">
      <c r="A28" s="27">
        <f>SUM(A26)+1</f>
        <v>12</v>
      </c>
      <c r="B28" s="9" t="s">
        <v>3</v>
      </c>
      <c r="C28" s="62"/>
      <c r="D28" s="18">
        <v>5</v>
      </c>
      <c r="E28" s="18">
        <v>22.4</v>
      </c>
      <c r="F28" s="18">
        <v>5</v>
      </c>
      <c r="G28" s="18">
        <v>5</v>
      </c>
      <c r="H28" s="18">
        <v>5</v>
      </c>
      <c r="I28" s="12">
        <v>5</v>
      </c>
      <c r="J28" s="18">
        <v>5</v>
      </c>
      <c r="K28" s="18">
        <v>5</v>
      </c>
      <c r="L28" s="18">
        <v>5</v>
      </c>
      <c r="M28" s="18">
        <v>5</v>
      </c>
      <c r="N28" s="18">
        <v>3</v>
      </c>
      <c r="O28" s="18"/>
      <c r="P28" s="15">
        <f t="shared" si="0"/>
        <v>70.400000000000006</v>
      </c>
      <c r="Q28" s="9" t="s">
        <v>3</v>
      </c>
      <c r="R28" s="16"/>
      <c r="S28" s="17"/>
    </row>
    <row r="29" spans="1:19">
      <c r="A29" s="35"/>
      <c r="B29" s="36" t="s">
        <v>48</v>
      </c>
      <c r="C29" s="62"/>
      <c r="D29" s="18">
        <v>0</v>
      </c>
      <c r="E29" s="18">
        <v>0</v>
      </c>
      <c r="F29" s="18">
        <f>SUM(E51*2)+10</f>
        <v>11.345806451612903</v>
      </c>
      <c r="G29" s="18">
        <v>10</v>
      </c>
      <c r="H29" s="18">
        <v>10</v>
      </c>
      <c r="I29" s="37">
        <v>10</v>
      </c>
      <c r="J29" s="18">
        <v>10</v>
      </c>
      <c r="K29" s="18">
        <v>10</v>
      </c>
      <c r="L29" s="18">
        <v>10</v>
      </c>
      <c r="M29" s="18">
        <v>10</v>
      </c>
      <c r="N29" s="18">
        <v>0</v>
      </c>
      <c r="O29" s="18"/>
      <c r="P29" s="15">
        <f t="shared" si="0"/>
        <v>81.345806451612901</v>
      </c>
      <c r="Q29" s="36" t="s">
        <v>48</v>
      </c>
      <c r="R29" s="16"/>
      <c r="S29" s="17"/>
    </row>
    <row r="30" spans="1:19">
      <c r="A30" s="35"/>
      <c r="B30" s="9" t="s">
        <v>21</v>
      </c>
      <c r="C30" s="62"/>
      <c r="D30" s="18">
        <v>5</v>
      </c>
      <c r="E30" s="18">
        <v>5</v>
      </c>
      <c r="F30" s="18">
        <v>5</v>
      </c>
      <c r="G30" s="18">
        <v>5</v>
      </c>
      <c r="H30" s="18">
        <v>5</v>
      </c>
      <c r="I30" s="12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/>
      <c r="P30" s="15">
        <f t="shared" si="0"/>
        <v>25</v>
      </c>
      <c r="Q30" s="9" t="s">
        <v>21</v>
      </c>
      <c r="R30" s="16"/>
      <c r="S30" s="17"/>
    </row>
    <row r="31" spans="1:19">
      <c r="A31" s="35"/>
      <c r="B31" s="9" t="s">
        <v>1</v>
      </c>
      <c r="C31" s="62"/>
      <c r="D31" s="18">
        <v>10</v>
      </c>
      <c r="E31" s="18">
        <v>10</v>
      </c>
      <c r="F31" s="18">
        <v>10</v>
      </c>
      <c r="G31" s="18">
        <v>0</v>
      </c>
      <c r="H31" s="18">
        <v>0</v>
      </c>
      <c r="I31" s="12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/>
      <c r="P31" s="15">
        <f t="shared" si="0"/>
        <v>30</v>
      </c>
      <c r="Q31" s="9" t="s">
        <v>1</v>
      </c>
      <c r="R31" s="16"/>
      <c r="S31" s="17"/>
    </row>
    <row r="32" spans="1:19">
      <c r="A32" s="38">
        <f>SUM(A28)+1</f>
        <v>13</v>
      </c>
      <c r="B32" s="39" t="s">
        <v>49</v>
      </c>
      <c r="C32" s="62"/>
      <c r="D32" s="18">
        <v>0</v>
      </c>
      <c r="E32" s="18">
        <v>0</v>
      </c>
      <c r="F32" s="18">
        <v>0</v>
      </c>
      <c r="G32" s="18">
        <v>0</v>
      </c>
      <c r="H32" s="18">
        <v>6.12</v>
      </c>
      <c r="I32" s="40">
        <v>5</v>
      </c>
      <c r="J32" s="18">
        <v>5</v>
      </c>
      <c r="K32" s="18">
        <v>5</v>
      </c>
      <c r="L32" s="18">
        <v>5</v>
      </c>
      <c r="M32" s="18">
        <v>5</v>
      </c>
      <c r="N32" s="18">
        <v>3</v>
      </c>
      <c r="O32" s="18"/>
      <c r="P32" s="15">
        <f t="shared" si="0"/>
        <v>34.120000000000005</v>
      </c>
      <c r="Q32" s="39" t="s">
        <v>49</v>
      </c>
      <c r="R32" s="16"/>
      <c r="S32" s="17"/>
    </row>
    <row r="33" spans="1:19">
      <c r="A33" s="38">
        <f>SUM(A32)+1</f>
        <v>14</v>
      </c>
      <c r="B33" s="9" t="s">
        <v>23</v>
      </c>
      <c r="C33" s="62"/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2">
        <v>10</v>
      </c>
      <c r="J33" s="18">
        <v>10</v>
      </c>
      <c r="K33" s="18">
        <v>10</v>
      </c>
      <c r="L33" s="18">
        <v>10</v>
      </c>
      <c r="M33" s="18">
        <v>10</v>
      </c>
      <c r="N33" s="18">
        <v>6</v>
      </c>
      <c r="O33" s="18"/>
      <c r="P33" s="15">
        <f t="shared" si="0"/>
        <v>106</v>
      </c>
      <c r="Q33" s="9" t="s">
        <v>23</v>
      </c>
      <c r="R33" s="16"/>
      <c r="S33" s="17"/>
    </row>
    <row r="34" spans="1:19">
      <c r="A34" s="38">
        <f t="shared" ref="A34:A35" si="2">SUM(A33)+1</f>
        <v>15</v>
      </c>
      <c r="B34" s="9" t="s">
        <v>4</v>
      </c>
      <c r="C34" s="62"/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2">
        <v>5</v>
      </c>
      <c r="J34" s="18">
        <v>5</v>
      </c>
      <c r="K34" s="18">
        <v>5</v>
      </c>
      <c r="L34" s="18">
        <v>5</v>
      </c>
      <c r="M34" s="18">
        <v>5</v>
      </c>
      <c r="N34" s="18">
        <v>3</v>
      </c>
      <c r="O34" s="18"/>
      <c r="P34" s="15">
        <f t="shared" si="0"/>
        <v>53</v>
      </c>
      <c r="Q34" s="9" t="s">
        <v>4</v>
      </c>
      <c r="R34" s="16"/>
      <c r="S34" s="17"/>
    </row>
    <row r="35" spans="1:19">
      <c r="A35" s="46">
        <f t="shared" si="2"/>
        <v>16</v>
      </c>
      <c r="B35" s="44" t="s">
        <v>54</v>
      </c>
      <c r="C35" s="62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45">
        <v>0</v>
      </c>
      <c r="J35" s="18">
        <v>0</v>
      </c>
      <c r="K35" s="18">
        <v>0</v>
      </c>
      <c r="L35" s="18">
        <v>7.05</v>
      </c>
      <c r="M35" s="18">
        <v>5</v>
      </c>
      <c r="N35" s="18">
        <v>3</v>
      </c>
      <c r="O35" s="18"/>
      <c r="P35" s="15">
        <f t="shared" si="0"/>
        <v>15.05</v>
      </c>
      <c r="Q35" s="44" t="s">
        <v>54</v>
      </c>
      <c r="R35" s="16"/>
      <c r="S35" s="17"/>
    </row>
    <row r="36" spans="1:19">
      <c r="A36" s="46">
        <f>SUM(A35)+1</f>
        <v>17</v>
      </c>
      <c r="B36" s="9" t="s">
        <v>9</v>
      </c>
      <c r="C36" s="62"/>
      <c r="D36" s="18">
        <v>10</v>
      </c>
      <c r="E36" s="18">
        <v>10</v>
      </c>
      <c r="F36" s="18">
        <v>10</v>
      </c>
      <c r="G36" s="18">
        <v>10</v>
      </c>
      <c r="H36" s="18">
        <v>10</v>
      </c>
      <c r="I36" s="12">
        <v>10</v>
      </c>
      <c r="J36" s="18">
        <v>10</v>
      </c>
      <c r="K36" s="18">
        <v>10</v>
      </c>
      <c r="L36" s="18">
        <v>10</v>
      </c>
      <c r="M36" s="18">
        <v>10</v>
      </c>
      <c r="N36" s="18">
        <v>6</v>
      </c>
      <c r="O36" s="18"/>
      <c r="P36" s="15">
        <f t="shared" si="0"/>
        <v>106</v>
      </c>
      <c r="Q36" s="9" t="s">
        <v>9</v>
      </c>
      <c r="R36" s="16"/>
      <c r="S36" s="17"/>
    </row>
    <row r="37" spans="1:19">
      <c r="A37" s="50">
        <f>SUM(A36)+1</f>
        <v>18</v>
      </c>
      <c r="B37" s="2" t="s">
        <v>57</v>
      </c>
      <c r="C37" s="62"/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18">
        <v>4.03</v>
      </c>
      <c r="O37" s="48"/>
      <c r="P37" s="15">
        <f t="shared" si="0"/>
        <v>4.03</v>
      </c>
      <c r="Q37" s="48" t="s">
        <v>57</v>
      </c>
      <c r="R37" s="16"/>
      <c r="S37" s="17"/>
    </row>
    <row r="38" spans="1:19">
      <c r="A38" s="52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53"/>
    </row>
    <row r="39" spans="1:19" s="6" customFormat="1" ht="30">
      <c r="A39" s="52" t="s">
        <v>26</v>
      </c>
      <c r="B39" s="53"/>
      <c r="C39" s="63"/>
      <c r="D39" s="15">
        <f>SUM(D15:D37)</f>
        <v>140</v>
      </c>
      <c r="E39" s="15">
        <f t="shared" ref="E39:O39" si="3">SUM(E15:E38)</f>
        <v>157.4</v>
      </c>
      <c r="F39" s="15">
        <f t="shared" si="3"/>
        <v>151.3458064516129</v>
      </c>
      <c r="G39" s="15">
        <f t="shared" si="3"/>
        <v>135</v>
      </c>
      <c r="H39" s="15">
        <f t="shared" si="3"/>
        <v>141.12</v>
      </c>
      <c r="I39" s="15">
        <f t="shared" si="3"/>
        <v>135</v>
      </c>
      <c r="J39" s="15">
        <f t="shared" si="3"/>
        <v>135</v>
      </c>
      <c r="K39" s="15">
        <f t="shared" si="3"/>
        <v>147.72</v>
      </c>
      <c r="L39" s="15">
        <f t="shared" si="3"/>
        <v>152.05000000000001</v>
      </c>
      <c r="M39" s="15">
        <f t="shared" si="3"/>
        <v>145</v>
      </c>
      <c r="N39" s="15">
        <f t="shared" si="3"/>
        <v>89.06</v>
      </c>
      <c r="O39" s="15">
        <f t="shared" si="3"/>
        <v>0</v>
      </c>
      <c r="P39" s="16">
        <f>SUM(P15:P37)</f>
        <v>1528.695806451613</v>
      </c>
      <c r="Q39" s="19" t="s">
        <v>10</v>
      </c>
      <c r="S39" s="5"/>
    </row>
    <row r="40" spans="1:19" s="6" customFormat="1">
      <c r="A40" s="52" t="s">
        <v>27</v>
      </c>
      <c r="B40" s="53"/>
      <c r="C40" s="64"/>
      <c r="D40" s="15">
        <v>140</v>
      </c>
      <c r="E40" s="15">
        <v>155</v>
      </c>
      <c r="F40" s="15">
        <v>150</v>
      </c>
      <c r="G40" s="15">
        <v>135</v>
      </c>
      <c r="H40" s="15">
        <v>140</v>
      </c>
      <c r="I40" s="16">
        <v>135</v>
      </c>
      <c r="J40" s="16">
        <v>135</v>
      </c>
      <c r="K40" s="16">
        <v>145</v>
      </c>
      <c r="L40" s="16">
        <v>150</v>
      </c>
      <c r="M40" s="16">
        <v>145</v>
      </c>
      <c r="N40" s="16">
        <v>87</v>
      </c>
      <c r="O40" s="16"/>
      <c r="P40" s="16">
        <f>SUM(D40:N40)</f>
        <v>1517</v>
      </c>
      <c r="Q40" s="20">
        <f>SUM(P39-P40-P41)</f>
        <v>-4.1935483870485513E-3</v>
      </c>
      <c r="S40" s="5"/>
    </row>
    <row r="41" spans="1:19" s="6" customFormat="1" ht="14.25" customHeight="1">
      <c r="A41" s="52" t="s">
        <v>32</v>
      </c>
      <c r="B41" s="53"/>
      <c r="C41" s="64"/>
      <c r="D41" s="15"/>
      <c r="E41" s="15">
        <v>2.4</v>
      </c>
      <c r="F41" s="15">
        <v>1.35</v>
      </c>
      <c r="G41" s="15"/>
      <c r="H41" s="15">
        <v>1.1200000000000001</v>
      </c>
      <c r="I41" s="16"/>
      <c r="J41" s="16"/>
      <c r="K41" s="16">
        <v>2.72</v>
      </c>
      <c r="L41" s="16">
        <v>2.0499999999999998</v>
      </c>
      <c r="M41" s="16"/>
      <c r="N41" s="16">
        <v>2.06</v>
      </c>
      <c r="O41" s="16"/>
      <c r="P41" s="16">
        <f>SUM(D41:O41)</f>
        <v>11.700000000000001</v>
      </c>
      <c r="Q41" s="5"/>
      <c r="R41" s="5"/>
      <c r="S41" s="5"/>
    </row>
    <row r="42" spans="1:19" s="6" customFormat="1">
      <c r="A42" s="52" t="s">
        <v>18</v>
      </c>
      <c r="B42" s="53"/>
      <c r="C42" s="65"/>
      <c r="D42" s="15">
        <v>40</v>
      </c>
      <c r="E42" s="15">
        <v>25</v>
      </c>
      <c r="F42" s="15">
        <v>20</v>
      </c>
      <c r="G42" s="15">
        <v>25</v>
      </c>
      <c r="H42" s="15">
        <v>30</v>
      </c>
      <c r="I42" s="16">
        <v>15</v>
      </c>
      <c r="J42" s="16">
        <v>75</v>
      </c>
      <c r="K42" s="16">
        <v>25</v>
      </c>
      <c r="L42" s="16">
        <v>60</v>
      </c>
      <c r="M42" s="16">
        <v>45</v>
      </c>
      <c r="N42" s="16">
        <v>15</v>
      </c>
      <c r="O42" s="16"/>
      <c r="P42" s="16">
        <f>SUM(D42:N42)</f>
        <v>375</v>
      </c>
      <c r="Q42" s="5"/>
      <c r="R42" s="5"/>
      <c r="S42" s="5"/>
    </row>
    <row r="43" spans="1:19" s="6" customFormat="1">
      <c r="A43" s="52" t="s">
        <v>34</v>
      </c>
      <c r="B43" s="53"/>
      <c r="C43" s="26"/>
      <c r="D43" s="15">
        <f>SUM(D40+D42)</f>
        <v>180</v>
      </c>
      <c r="E43" s="15">
        <f t="shared" ref="E43:O43" si="4">SUM(E40+E42)</f>
        <v>180</v>
      </c>
      <c r="F43" s="15">
        <f t="shared" si="4"/>
        <v>170</v>
      </c>
      <c r="G43" s="15">
        <f t="shared" si="4"/>
        <v>160</v>
      </c>
      <c r="H43" s="15">
        <f t="shared" si="4"/>
        <v>170</v>
      </c>
      <c r="I43" s="15">
        <f t="shared" si="4"/>
        <v>150</v>
      </c>
      <c r="J43" s="15">
        <f t="shared" si="4"/>
        <v>210</v>
      </c>
      <c r="K43" s="15">
        <f t="shared" si="4"/>
        <v>170</v>
      </c>
      <c r="L43" s="15">
        <f t="shared" si="4"/>
        <v>210</v>
      </c>
      <c r="M43" s="15">
        <f t="shared" si="4"/>
        <v>190</v>
      </c>
      <c r="N43" s="15">
        <f t="shared" si="4"/>
        <v>102</v>
      </c>
      <c r="O43" s="15">
        <f t="shared" si="4"/>
        <v>0</v>
      </c>
      <c r="P43" s="16"/>
      <c r="Q43" s="5"/>
      <c r="R43" s="5"/>
      <c r="S43" s="5"/>
    </row>
    <row r="44" spans="1:19" s="6" customFormat="1">
      <c r="A44" s="52" t="s">
        <v>13</v>
      </c>
      <c r="B44" s="53"/>
      <c r="C44" s="21">
        <v>3461</v>
      </c>
      <c r="D44" s="22">
        <f>SUM(C44+D40+D42)</f>
        <v>3641</v>
      </c>
      <c r="E44" s="22">
        <f t="shared" ref="E44:I44" si="5">SUM(D44+E40+E42)</f>
        <v>3821</v>
      </c>
      <c r="F44" s="22">
        <f t="shared" si="5"/>
        <v>3991</v>
      </c>
      <c r="G44" s="22">
        <f t="shared" si="5"/>
        <v>4151</v>
      </c>
      <c r="H44" s="22">
        <f t="shared" si="5"/>
        <v>4321</v>
      </c>
      <c r="I44" s="22">
        <f t="shared" si="5"/>
        <v>4471</v>
      </c>
      <c r="J44" s="22">
        <f t="shared" ref="J44" si="6">SUM(I44+J40+J42)</f>
        <v>4681</v>
      </c>
      <c r="K44" s="22">
        <f t="shared" ref="K44" si="7">SUM(J44+K40+K42)</f>
        <v>4851</v>
      </c>
      <c r="L44" s="22">
        <f t="shared" ref="L44" si="8">SUM(K44+L40+L42)</f>
        <v>5061</v>
      </c>
      <c r="M44" s="22">
        <f t="shared" ref="M44" si="9">SUM(L44+M40+M42)</f>
        <v>5251</v>
      </c>
      <c r="N44" s="22">
        <f t="shared" ref="N44" si="10">SUM(M44+N40+N42)</f>
        <v>5353</v>
      </c>
      <c r="O44" s="22">
        <f t="shared" ref="O44" si="11">SUM(N44+O40+O42)</f>
        <v>5353</v>
      </c>
      <c r="P44" s="22"/>
      <c r="Q44" s="5"/>
      <c r="R44" s="5"/>
      <c r="S44" s="5"/>
    </row>
    <row r="45" spans="1:19" s="6" customFormat="1">
      <c r="A45" s="52" t="s">
        <v>11</v>
      </c>
      <c r="B45" s="53"/>
      <c r="C45" s="23"/>
      <c r="D45" s="15">
        <v>16</v>
      </c>
      <c r="E45" s="15">
        <v>21</v>
      </c>
      <c r="F45" s="15">
        <v>28.9</v>
      </c>
      <c r="G45" s="15">
        <v>29</v>
      </c>
      <c r="H45" s="15">
        <v>17</v>
      </c>
      <c r="I45" s="16">
        <v>75</v>
      </c>
      <c r="J45" s="16">
        <v>34</v>
      </c>
      <c r="K45" s="16">
        <v>45</v>
      </c>
      <c r="L45" s="16">
        <v>46</v>
      </c>
      <c r="M45" s="16">
        <v>29</v>
      </c>
      <c r="N45" s="16">
        <v>22</v>
      </c>
      <c r="O45" s="16"/>
      <c r="P45" s="16"/>
      <c r="Q45" s="5"/>
      <c r="R45" s="5"/>
      <c r="S45" s="5"/>
    </row>
    <row r="46" spans="1:19" s="6" customFormat="1">
      <c r="A46" s="52" t="s">
        <v>12</v>
      </c>
      <c r="B46" s="53"/>
      <c r="C46" s="23">
        <v>786.2</v>
      </c>
      <c r="D46" s="15">
        <f>SUM(C46+D45)</f>
        <v>802.2</v>
      </c>
      <c r="E46" s="15">
        <f t="shared" ref="E46:I46" si="12">SUM(D46+E45)</f>
        <v>823.2</v>
      </c>
      <c r="F46" s="15">
        <f t="shared" si="12"/>
        <v>852.1</v>
      </c>
      <c r="G46" s="15">
        <f t="shared" si="12"/>
        <v>881.1</v>
      </c>
      <c r="H46" s="15">
        <f t="shared" si="12"/>
        <v>898.1</v>
      </c>
      <c r="I46" s="15">
        <f t="shared" si="12"/>
        <v>973.1</v>
      </c>
      <c r="J46" s="15">
        <f t="shared" ref="J46" si="13">SUM(I46+J45)</f>
        <v>1007.1</v>
      </c>
      <c r="K46" s="15">
        <f t="shared" ref="K46" si="14">SUM(J46+K45)</f>
        <v>1052.0999999999999</v>
      </c>
      <c r="L46" s="15">
        <f t="shared" ref="L46" si="15">SUM(K46+L45)</f>
        <v>1098.0999999999999</v>
      </c>
      <c r="M46" s="15">
        <f t="shared" ref="M46" si="16">SUM(L46+M45)</f>
        <v>1127.0999999999999</v>
      </c>
      <c r="N46" s="15">
        <f t="shared" ref="N46" si="17">SUM(M46+N45)</f>
        <v>1149.0999999999999</v>
      </c>
      <c r="O46" s="15">
        <f t="shared" ref="O46" si="18">SUM(N46+O45)</f>
        <v>1149.0999999999999</v>
      </c>
      <c r="P46" s="16"/>
      <c r="Q46" s="5"/>
      <c r="R46" s="5"/>
      <c r="S46" s="5"/>
    </row>
    <row r="47" spans="1:19" s="6" customFormat="1">
      <c r="A47" s="52" t="s">
        <v>19</v>
      </c>
      <c r="B47" s="53"/>
      <c r="C47" s="23"/>
      <c r="D47" s="15"/>
      <c r="E47" s="15">
        <v>2.4</v>
      </c>
      <c r="F47" s="15">
        <v>1.35</v>
      </c>
      <c r="G47" s="15"/>
      <c r="H47" s="15">
        <v>1.1200000000000001</v>
      </c>
      <c r="I47" s="16"/>
      <c r="J47" s="16"/>
      <c r="K47" s="16">
        <v>2.72</v>
      </c>
      <c r="L47" s="16">
        <v>2.0499999999999998</v>
      </c>
      <c r="M47" s="16"/>
      <c r="N47" s="16">
        <v>2.06</v>
      </c>
      <c r="O47" s="16"/>
      <c r="P47" s="16">
        <f>SUM(D47:O47)</f>
        <v>11.700000000000001</v>
      </c>
      <c r="Q47" s="5"/>
      <c r="R47" s="5"/>
      <c r="S47" s="5"/>
    </row>
    <row r="48" spans="1:19" s="6" customFormat="1">
      <c r="A48" s="52" t="s">
        <v>36</v>
      </c>
      <c r="B48" s="53"/>
      <c r="C48" s="23">
        <v>46.46</v>
      </c>
      <c r="D48" s="15">
        <f>SUM(C53-D42+D45+D47)</f>
        <v>22.46</v>
      </c>
      <c r="E48" s="15">
        <f>SUM(D53-E42+E45+E47)</f>
        <v>20.86</v>
      </c>
      <c r="F48" s="15">
        <f t="shared" ref="F48:M48" si="19">SUM(E53-F42+F45+F47)</f>
        <v>29.091290322580647</v>
      </c>
      <c r="G48" s="15">
        <f t="shared" si="19"/>
        <v>30.182161290322583</v>
      </c>
      <c r="H48" s="15">
        <f t="shared" si="19"/>
        <v>18.302161290322584</v>
      </c>
      <c r="I48" s="15">
        <f t="shared" si="19"/>
        <v>77.648512672811066</v>
      </c>
      <c r="J48" s="15">
        <f t="shared" si="19"/>
        <v>36.648512672811066</v>
      </c>
      <c r="K48" s="15">
        <f t="shared" si="19"/>
        <v>59.368512672811065</v>
      </c>
      <c r="L48" s="15">
        <f t="shared" si="19"/>
        <v>47.418512672811062</v>
      </c>
      <c r="M48" s="15">
        <f t="shared" si="19"/>
        <v>29.837895583717362</v>
      </c>
      <c r="N48" s="15">
        <f t="shared" ref="N48" si="20">SUM(M53-N42+N45+N47)</f>
        <v>36.837895583717369</v>
      </c>
      <c r="O48" s="15">
        <f t="shared" ref="O48" si="21">SUM(N53-O42+O45+O47)</f>
        <v>35.567895583717366</v>
      </c>
      <c r="P48" s="15"/>
      <c r="Q48" s="5"/>
      <c r="R48" s="5"/>
      <c r="S48" s="5"/>
    </row>
    <row r="49" spans="1:19" s="6" customFormat="1">
      <c r="A49" s="52" t="s">
        <v>14</v>
      </c>
      <c r="B49" s="53"/>
      <c r="C49" s="8">
        <v>16</v>
      </c>
      <c r="D49" s="30">
        <v>16</v>
      </c>
      <c r="E49" s="30">
        <v>16</v>
      </c>
      <c r="F49" s="14">
        <v>17</v>
      </c>
      <c r="G49" s="14">
        <v>15</v>
      </c>
      <c r="H49" s="14">
        <v>16</v>
      </c>
      <c r="I49" s="14">
        <v>15</v>
      </c>
      <c r="J49" s="14">
        <v>15</v>
      </c>
      <c r="K49" s="14">
        <v>17</v>
      </c>
      <c r="L49" s="14">
        <v>18</v>
      </c>
      <c r="M49" s="14">
        <v>17</v>
      </c>
      <c r="N49" s="14">
        <v>18</v>
      </c>
      <c r="O49" s="24"/>
      <c r="P49" s="16"/>
      <c r="Q49" s="5"/>
      <c r="R49" s="5"/>
      <c r="S49" s="5"/>
    </row>
    <row r="50" spans="1:19" s="6" customFormat="1">
      <c r="A50" s="52" t="s">
        <v>35</v>
      </c>
      <c r="B50" s="53"/>
      <c r="C50" s="8">
        <v>28</v>
      </c>
      <c r="D50" s="30">
        <v>28</v>
      </c>
      <c r="E50" s="30">
        <v>31</v>
      </c>
      <c r="F50" s="14">
        <v>30</v>
      </c>
      <c r="G50" s="14">
        <v>27</v>
      </c>
      <c r="H50" s="14">
        <v>28</v>
      </c>
      <c r="I50" s="14">
        <v>27</v>
      </c>
      <c r="J50" s="14">
        <v>27</v>
      </c>
      <c r="K50" s="14">
        <v>29</v>
      </c>
      <c r="L50" s="14">
        <v>30</v>
      </c>
      <c r="M50" s="14">
        <v>29</v>
      </c>
      <c r="N50" s="14">
        <v>29</v>
      </c>
      <c r="O50" s="24"/>
      <c r="P50" s="16"/>
      <c r="Q50" s="5"/>
      <c r="R50" s="5"/>
      <c r="S50" s="5"/>
    </row>
    <row r="51" spans="1:19" s="6" customFormat="1">
      <c r="A51" s="52" t="s">
        <v>15</v>
      </c>
      <c r="B51" s="53"/>
      <c r="C51" s="25">
        <f t="shared" ref="C51:I51" si="22">SUM(C48/C50)</f>
        <v>1.6592857142857143</v>
      </c>
      <c r="D51" s="25">
        <f t="shared" si="22"/>
        <v>0.80214285714285716</v>
      </c>
      <c r="E51" s="25">
        <f t="shared" si="22"/>
        <v>0.67290322580645157</v>
      </c>
      <c r="F51" s="25">
        <f t="shared" si="22"/>
        <v>0.96970967741935488</v>
      </c>
      <c r="G51" s="25">
        <f t="shared" si="22"/>
        <v>1.1178578255675031</v>
      </c>
      <c r="H51" s="25">
        <f t="shared" si="22"/>
        <v>0.65364861751152081</v>
      </c>
      <c r="I51" s="25">
        <f t="shared" si="22"/>
        <v>2.8758708397337434</v>
      </c>
      <c r="J51" s="25">
        <f t="shared" ref="J51:N51" si="23">SUM(J48/J50)</f>
        <v>1.3573523212152248</v>
      </c>
      <c r="K51" s="25">
        <f t="shared" si="23"/>
        <v>2.047190092165899</v>
      </c>
      <c r="L51" s="25">
        <f t="shared" si="23"/>
        <v>1.5806170890937021</v>
      </c>
      <c r="M51" s="25">
        <f t="shared" si="23"/>
        <v>1.0288929511626677</v>
      </c>
      <c r="N51" s="25">
        <f t="shared" si="23"/>
        <v>1.2702722615074955</v>
      </c>
      <c r="O51" s="16"/>
      <c r="P51" s="16"/>
      <c r="Q51" s="5"/>
      <c r="R51" s="5"/>
      <c r="S51" s="5"/>
    </row>
    <row r="52" spans="1:19" s="6" customFormat="1">
      <c r="A52" s="52" t="s">
        <v>16</v>
      </c>
      <c r="B52" s="53"/>
      <c r="C52" s="8"/>
      <c r="D52" s="15"/>
      <c r="E52" s="15">
        <f>SUM(E51*3)</f>
        <v>2.0187096774193547</v>
      </c>
      <c r="F52" s="15">
        <f>SUM(F51*3)</f>
        <v>2.9091290322580647</v>
      </c>
      <c r="G52" s="15"/>
      <c r="H52" s="15">
        <f>SUM(H51)</f>
        <v>0.65364861751152081</v>
      </c>
      <c r="I52" s="15"/>
      <c r="J52" s="15"/>
      <c r="K52" s="16"/>
      <c r="L52" s="16">
        <f>L51</f>
        <v>1.5806170890937021</v>
      </c>
      <c r="M52" s="16">
        <v>2.06</v>
      </c>
      <c r="N52" s="16">
        <v>1.27</v>
      </c>
      <c r="O52" s="16"/>
      <c r="P52" s="16"/>
      <c r="Q52" s="5"/>
      <c r="R52" s="5"/>
      <c r="S52" s="5"/>
    </row>
    <row r="53" spans="1:19" s="6" customFormat="1">
      <c r="A53" s="67" t="s">
        <v>17</v>
      </c>
      <c r="B53" s="67"/>
      <c r="C53" s="16">
        <f t="shared" ref="C53" si="24">SUM(C48-C52)</f>
        <v>46.46</v>
      </c>
      <c r="D53" s="16">
        <f>SUM(C53-D42+D47-D52+D45)</f>
        <v>22.46</v>
      </c>
      <c r="E53" s="16">
        <f>SUM(D53-E42+E47-E52+E45)</f>
        <v>18.841290322580647</v>
      </c>
      <c r="F53" s="16">
        <f t="shared" ref="F53:M53" si="25">SUM(E53-F42+F47-F52+F45)</f>
        <v>26.182161290322583</v>
      </c>
      <c r="G53" s="16">
        <f t="shared" si="25"/>
        <v>30.182161290322583</v>
      </c>
      <c r="H53" s="16">
        <f t="shared" si="25"/>
        <v>17.648512672811062</v>
      </c>
      <c r="I53" s="16">
        <f t="shared" si="25"/>
        <v>77.648512672811066</v>
      </c>
      <c r="J53" s="16">
        <f t="shared" si="25"/>
        <v>36.648512672811066</v>
      </c>
      <c r="K53" s="16">
        <f t="shared" si="25"/>
        <v>59.368512672811065</v>
      </c>
      <c r="L53" s="16">
        <f t="shared" si="25"/>
        <v>45.837895583717362</v>
      </c>
      <c r="M53" s="16">
        <f t="shared" si="25"/>
        <v>27.777895583717363</v>
      </c>
      <c r="N53" s="16">
        <f t="shared" ref="N53" si="26">SUM(M53-N42+N47-N52+N45)</f>
        <v>35.567895583717366</v>
      </c>
      <c r="O53" s="16">
        <f t="shared" ref="O53" si="27">SUM(N53-O42+O47-O52+O45)</f>
        <v>35.567895583717366</v>
      </c>
      <c r="P53" s="16"/>
      <c r="Q53" s="5"/>
      <c r="R53" s="5"/>
      <c r="S53" s="5"/>
    </row>
    <row r="54" spans="1:19">
      <c r="A54" s="54"/>
      <c r="B54" s="54"/>
      <c r="C54" s="54"/>
      <c r="D54" s="31"/>
      <c r="E54" s="32"/>
      <c r="F54" s="33"/>
      <c r="G54" s="11"/>
      <c r="H54" s="11"/>
      <c r="I54" s="5"/>
      <c r="J54" s="5"/>
      <c r="K54" s="5"/>
      <c r="L54" s="5"/>
      <c r="M54" s="5"/>
      <c r="N54" s="5"/>
      <c r="O54" s="5"/>
      <c r="P54" s="1"/>
      <c r="Q54" s="1"/>
      <c r="R54" s="1"/>
    </row>
    <row r="55" spans="1:19">
      <c r="A55" s="1"/>
      <c r="B55" s="1"/>
      <c r="C55" s="54"/>
      <c r="D55" s="34"/>
      <c r="E55" s="17"/>
      <c r="F55" s="17"/>
      <c r="G55" s="5"/>
      <c r="H55" s="5"/>
      <c r="I55" s="5"/>
      <c r="J55" s="5"/>
      <c r="K55" s="5"/>
      <c r="L55" s="5"/>
      <c r="M55" s="5"/>
      <c r="N55" s="5"/>
      <c r="O55" s="5"/>
      <c r="P55" s="5"/>
      <c r="Q55" s="1"/>
      <c r="R55" s="1"/>
    </row>
    <row r="56" spans="1:19">
      <c r="A56" s="1"/>
      <c r="B56" s="1"/>
      <c r="C56" s="54"/>
      <c r="D56" s="34"/>
      <c r="E56" s="17"/>
      <c r="F56" s="17"/>
      <c r="G56" s="5"/>
      <c r="H56" s="5"/>
      <c r="I56" s="5"/>
      <c r="J56" s="5"/>
      <c r="K56" s="5"/>
      <c r="L56" s="5"/>
      <c r="M56" s="5"/>
      <c r="N56" s="5"/>
      <c r="O56" s="5"/>
      <c r="P56" s="5"/>
      <c r="Q56" s="1"/>
      <c r="R56" s="1"/>
    </row>
    <row r="57" spans="1:19">
      <c r="A57" s="1"/>
      <c r="B57" s="1"/>
      <c r="C57" s="54"/>
      <c r="D57" s="34"/>
      <c r="E57" s="17"/>
      <c r="F57" s="17"/>
      <c r="G57" s="5"/>
      <c r="H57" s="5"/>
      <c r="I57" s="5"/>
      <c r="J57" s="5"/>
      <c r="K57" s="5"/>
      <c r="L57" s="5"/>
      <c r="M57" s="5"/>
      <c r="N57" s="5"/>
      <c r="O57" s="5"/>
      <c r="P57" s="5"/>
      <c r="Q57" s="1"/>
      <c r="R57" s="1"/>
    </row>
    <row r="58" spans="1:19">
      <c r="A58" s="1"/>
      <c r="B58" s="1"/>
      <c r="C58" s="54"/>
      <c r="D58" s="34"/>
      <c r="E58" s="17"/>
      <c r="F58" s="17"/>
      <c r="G58" s="5"/>
      <c r="H58" s="5"/>
      <c r="I58" s="5"/>
      <c r="J58" s="5"/>
      <c r="K58" s="5"/>
      <c r="L58" s="5"/>
      <c r="M58" s="5"/>
      <c r="N58" s="5"/>
      <c r="O58" s="5"/>
      <c r="P58" s="5"/>
      <c r="Q58" s="1"/>
      <c r="R58" s="1"/>
    </row>
    <row r="59" spans="1:19">
      <c r="A59" s="1"/>
      <c r="B59" s="1"/>
      <c r="C59" s="54"/>
      <c r="D59" s="34"/>
      <c r="E59" s="17"/>
      <c r="F59" s="17"/>
      <c r="G59" s="5"/>
      <c r="H59" s="5"/>
      <c r="I59" s="5"/>
      <c r="J59" s="5"/>
      <c r="K59" s="5"/>
      <c r="L59" s="5"/>
      <c r="M59" s="5"/>
      <c r="N59" s="5"/>
      <c r="O59" s="5"/>
      <c r="P59" s="5"/>
      <c r="Q59" s="1"/>
      <c r="R59" s="1"/>
    </row>
    <row r="60" spans="1:19">
      <c r="A60" s="1"/>
      <c r="B60" s="1"/>
      <c r="C60" s="54"/>
      <c r="D60" s="34"/>
      <c r="E60" s="17"/>
      <c r="F60" s="17"/>
      <c r="G60" s="5"/>
      <c r="H60" s="5"/>
      <c r="I60" s="5"/>
      <c r="J60" s="5"/>
      <c r="K60" s="5"/>
      <c r="L60" s="5"/>
      <c r="M60" s="5"/>
      <c r="N60" s="5"/>
      <c r="O60" s="5"/>
      <c r="P60" s="5"/>
      <c r="Q60" s="1"/>
      <c r="R60" s="1"/>
    </row>
    <row r="61" spans="1:19">
      <c r="A61" s="1"/>
      <c r="B61" s="1"/>
      <c r="C61" s="54"/>
      <c r="D61" s="34"/>
      <c r="E61" s="17"/>
      <c r="F61" s="17"/>
      <c r="G61" s="5"/>
      <c r="H61" s="5"/>
      <c r="I61" s="5"/>
      <c r="J61" s="5"/>
      <c r="K61" s="5"/>
      <c r="L61" s="5"/>
      <c r="M61" s="5"/>
      <c r="N61" s="5"/>
      <c r="O61" s="5"/>
      <c r="P61" s="5"/>
      <c r="Q61" s="1"/>
      <c r="R61" s="1"/>
    </row>
    <row r="62" spans="1:19">
      <c r="A62" s="1"/>
      <c r="B62" s="1"/>
      <c r="C62" s="54"/>
      <c r="D62" s="34"/>
      <c r="E62" s="17"/>
      <c r="F62" s="17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  <c r="R62" s="1"/>
    </row>
    <row r="63" spans="1:19">
      <c r="A63" s="1"/>
      <c r="B63" s="1"/>
      <c r="C63" s="54"/>
      <c r="D63" s="34"/>
      <c r="E63" s="17"/>
      <c r="F63" s="17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  <c r="R63" s="1"/>
    </row>
    <row r="64" spans="1:19">
      <c r="A64" s="1"/>
      <c r="B64" s="1"/>
      <c r="C64" s="54"/>
      <c r="D64" s="34"/>
      <c r="E64" s="17"/>
      <c r="F64" s="17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  <c r="R64" s="1"/>
    </row>
    <row r="65" spans="1:18">
      <c r="A65" s="1"/>
      <c r="B65" s="1"/>
      <c r="C65" s="54"/>
      <c r="D65" s="34"/>
      <c r="E65" s="17"/>
      <c r="F65" s="17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  <c r="R65" s="1"/>
    </row>
    <row r="66" spans="1:18">
      <c r="A66" s="1"/>
      <c r="B66" s="1"/>
      <c r="C66" s="54"/>
      <c r="D66" s="34"/>
      <c r="E66" s="17"/>
      <c r="F66" s="17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  <c r="R66" s="1"/>
    </row>
    <row r="67" spans="1:18">
      <c r="A67" s="1"/>
      <c r="B67" s="1"/>
      <c r="C67" s="54"/>
      <c r="D67" s="34"/>
      <c r="E67" s="17"/>
      <c r="F67" s="17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  <c r="R67" s="1"/>
    </row>
    <row r="68" spans="1:18">
      <c r="A68" s="1"/>
      <c r="B68" s="1"/>
      <c r="C68" s="54"/>
      <c r="D68" s="34"/>
      <c r="E68" s="17"/>
      <c r="F68" s="17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  <c r="R68" s="1"/>
    </row>
    <row r="69" spans="1:18">
      <c r="A69" s="1"/>
      <c r="B69" s="1"/>
      <c r="C69" s="54"/>
      <c r="D69" s="34"/>
      <c r="E69" s="17"/>
      <c r="F69" s="17"/>
      <c r="G69" s="5"/>
      <c r="H69" s="5"/>
      <c r="I69" s="10"/>
      <c r="J69" s="10"/>
      <c r="K69" s="10"/>
      <c r="L69" s="10"/>
      <c r="M69" s="10"/>
      <c r="N69" s="10"/>
      <c r="O69" s="10"/>
      <c r="P69" s="5"/>
      <c r="Q69" s="1"/>
      <c r="R69" s="1"/>
    </row>
    <row r="70" spans="1:18">
      <c r="A70" s="1"/>
      <c r="B70" s="1"/>
      <c r="C70" s="54"/>
      <c r="D70" s="34"/>
      <c r="E70" s="17"/>
      <c r="F70" s="17"/>
      <c r="G70" s="5"/>
      <c r="H70" s="5"/>
      <c r="I70" s="1"/>
      <c r="J70" s="1"/>
      <c r="K70" s="1"/>
      <c r="L70" s="1"/>
      <c r="M70" s="1"/>
      <c r="N70" s="1"/>
      <c r="O70" s="1"/>
      <c r="P70" s="5"/>
    </row>
    <row r="71" spans="1:18">
      <c r="A71" s="1"/>
      <c r="B71" s="1"/>
      <c r="C71" s="1"/>
      <c r="D71" s="34"/>
      <c r="E71" s="17"/>
      <c r="F71" s="17"/>
      <c r="G71" s="1"/>
    </row>
    <row r="72" spans="1:18">
      <c r="A72" s="1"/>
      <c r="B72" s="1"/>
      <c r="C72" s="1"/>
      <c r="D72" s="1"/>
      <c r="E72" s="1"/>
      <c r="F72" s="1"/>
      <c r="G72" s="1"/>
    </row>
    <row r="73" spans="1:18">
      <c r="A73" s="1"/>
      <c r="B73" s="1"/>
      <c r="C73" s="1"/>
      <c r="D73" s="1"/>
      <c r="E73" s="1"/>
      <c r="F73" s="1"/>
      <c r="G73" s="1"/>
    </row>
  </sheetData>
  <sortState ref="B16:I25">
    <sortCondition ref="B16"/>
  </sortState>
  <mergeCells count="42">
    <mergeCell ref="O1:O13"/>
    <mergeCell ref="D14:Q14"/>
    <mergeCell ref="A14:B14"/>
    <mergeCell ref="D1:D13"/>
    <mergeCell ref="E1:E13"/>
    <mergeCell ref="G1:G13"/>
    <mergeCell ref="Q1:Q3"/>
    <mergeCell ref="Q11:Q12"/>
    <mergeCell ref="Q4:Q5"/>
    <mergeCell ref="Q6:Q8"/>
    <mergeCell ref="Q9:Q10"/>
    <mergeCell ref="F1:F13"/>
    <mergeCell ref="H1:H13"/>
    <mergeCell ref="J1:J13"/>
    <mergeCell ref="K1:K13"/>
    <mergeCell ref="P1:P13"/>
    <mergeCell ref="A42:B42"/>
    <mergeCell ref="A39:B39"/>
    <mergeCell ref="A51:B51"/>
    <mergeCell ref="A52:B52"/>
    <mergeCell ref="A53:B53"/>
    <mergeCell ref="A47:B47"/>
    <mergeCell ref="A40:B40"/>
    <mergeCell ref="A46:B46"/>
    <mergeCell ref="A48:B48"/>
    <mergeCell ref="A44:B44"/>
    <mergeCell ref="I1:I13"/>
    <mergeCell ref="M1:M13"/>
    <mergeCell ref="N1:N13"/>
    <mergeCell ref="A41:B41"/>
    <mergeCell ref="C54:C70"/>
    <mergeCell ref="A49:B49"/>
    <mergeCell ref="A50:B50"/>
    <mergeCell ref="A1:B13"/>
    <mergeCell ref="C1:C13"/>
    <mergeCell ref="C14:C37"/>
    <mergeCell ref="C39:C42"/>
    <mergeCell ref="A43:B43"/>
    <mergeCell ref="L1:L13"/>
    <mergeCell ref="A38:R38"/>
    <mergeCell ref="A54:B54"/>
    <mergeCell ref="A45:B45"/>
  </mergeCells>
  <phoneticPr fontId="0" type="noConversion"/>
  <hyperlinks>
    <hyperlink ref="F81" r:id="rId1" display="http://gerardl555.free.fr/"/>
    <hyperlink ref="A85" r:id="rId2" tooltip="Graphiste Flasheur - Graphiste - Flash" display="http://www.pomdesign.fr/"/>
    <hyperlink ref="F113" r:id="rId3" display="http://gerardl555.free.fr/"/>
    <hyperlink ref="A117" r:id="rId4" tooltip="Graphiste Flasheur - Graphiste - Flash" display="http://www.pomdesign.fr/"/>
  </hyperlinks>
  <pageMargins left="0.39370078740157483" right="0.39370078740157483" top="0.39370078740157483" bottom="0.78740157480314965" header="0.51181102362204722" footer="0.51181102362204722"/>
  <pageSetup paperSize="9" scale="42" firstPageNumber="0" orientation="portrait" horizontalDpi="300" verticalDpi="300" r:id="rId5"/>
  <headerFooter alignWithMargins="0">
    <oddFooter>&amp;LGERARDL555&amp;CPage &amp;P&amp;R&amp;D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L'union fait la force ! Jouons en Equipe !</dc:title>
  <dc:creator>GERARDL555</dc:creator>
  <cp:lastModifiedBy>GL555</cp:lastModifiedBy>
  <cp:lastPrinted>2013-12-27T21:36:45Z</cp:lastPrinted>
  <dcterms:created xsi:type="dcterms:W3CDTF">2007-11-21T23:08:19Z</dcterms:created>
  <dcterms:modified xsi:type="dcterms:W3CDTF">2013-12-29T23:55:26Z</dcterms:modified>
</cp:coreProperties>
</file>