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9960" windowHeight="11955" activeTab="1"/>
  </bookViews>
  <sheets>
    <sheet name="LOTO" sheetId="1" r:id="rId1"/>
    <sheet name="EUROMILL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GERARDL555</author>
    <author>GL555</author>
  </authors>
  <commentList>
    <comment ref="D20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10,64 €
CEDRIC +1
FERDINAND +1
SASCHA +2
TOTAL 4
4*10,64= 42,56 €
</t>
        </r>
      </text>
    </comment>
    <comment ref="F20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8,65 €
DAVID +1
MARYSE ME. +1
PHILIPPE C. +1
TOTAL 3
3 * 8,65 = 25,95 €</t>
        </r>
      </text>
    </comment>
    <comment ref="E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Maurice M. : - 1 part
Michelle D. : - 2 parts
3 x 8,65 = 25,95 €</t>
        </r>
      </text>
    </comment>
    <comment ref="F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Maurice D. : - 1 part
</t>
        </r>
      </text>
    </comment>
    <comment ref="H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MOUVEMENT PARTS
MARC -1
</t>
        </r>
      </text>
    </comment>
    <comment ref="I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MOUVEMENT PARTS
CYRIL -2
</t>
        </r>
      </text>
    </comment>
    <comment ref="J20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MOUVEMENT PART
NELSON +1
</t>
        </r>
      </text>
    </comment>
    <comment ref="K20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 2,02 €
ANNE MARIE + 2
JACQUES + 10 
12 * 2,02 = 24,24 €</t>
        </r>
      </text>
    </comment>
    <comment ref="K25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loto 1,74
€M 0,38</t>
        </r>
      </text>
    </comment>
    <comment ref="K18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GAINS LOTO 247,40
GAINS EUROMILLIONS 55,20</t>
        </r>
      </text>
    </comment>
    <comment ref="L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SEPARATION LOTO/
EUROMILLIONS
50,28 VERS EQUIPE €M
+ 20 Quotes parts 
20*1,736 = 34,72
50,28+34,72= 85
</t>
        </r>
      </text>
    </comment>
    <comment ref="M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MOUVEMENTS PARTS
JACQUES  -10
JEAN PAUL G -1
11*1,77 = 19,43 €</t>
        </r>
      </text>
    </comment>
    <comment ref="N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mouvement part
ALAIN CO -1
ANNIE H -1
CELINE R -1
FARIDA B -1
MICHEL R -1
5*1,67 = 8,33 €
</t>
        </r>
      </text>
    </comment>
    <comment ref="O20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1,67 €
PATRICE +1
</t>
        </r>
      </text>
    </comment>
    <comment ref="O26" authorId="1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PARTS
ALAIN CH.-1
ANNABELLE -1
BEATRICE -1
BENOIT -1
CHRISTOPHE C. -1
DELPHINE -1
EVELYNE -1
FRANCINE -1
FRANCIS -1
FREDERIC -1
GUYLENE -1
HAROLD -1
JEAN CHRISTOPHE -1
JESSICA -1
LAETITIA -1
LYDIE -1
MARIE France -1
MARIE M. -1
MATHIEU -1
MICHEL M -1
NICOLAS K. -1
PATRICIA -1
SEBASTIEN -1
23 PARTS * 2,08 = 47,84 €</t>
        </r>
      </text>
    </comment>
    <comment ref="P20" authorId="1">
      <text>
        <r>
          <rPr>
            <b/>
            <sz val="9"/>
            <rFont val="Tahoma"/>
            <family val="2"/>
          </rPr>
          <t>GL555 :
QUOTE PART 2,08 €
ANNIE H. +1
MICHELLE D. +1
2*2,08 = 4,16 €</t>
        </r>
      </text>
    </comment>
    <comment ref="P26" authorId="1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
ANNIE L -1
CECILE -1
JEROME -1
NELSON -1
SASCHA -2
TARIK -1
2,18 * 7 = 15,26 €
</t>
        </r>
      </text>
    </comment>
  </commentList>
</comments>
</file>

<file path=xl/comments2.xml><?xml version="1.0" encoding="utf-8"?>
<comments xmlns="http://schemas.openxmlformats.org/spreadsheetml/2006/main">
  <authors>
    <author>GERARDL555</author>
    <author>GL555</author>
  </authors>
  <commentList>
    <comment ref="L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SEPARATION LOTO/
EUROMILLIONS
78 QUOTES PARTS en moins
1 QUOTE PART en plus
78-1 = 77
77*0,3752=28,89 €
</t>
        </r>
      </text>
    </comment>
    <comment ref="M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MOUVEMENTS PARTS
ANNIE H. -1
CELINE R. -1
MICHEL R. -1
YANN -1</t>
        </r>
      </text>
    </comment>
    <comment ref="N26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mouvement part
ALAIN CO -1
FARIDA B -1
FRANCINE -1
2,43 * 3 = 7,29 €</t>
        </r>
      </text>
    </comment>
    <comment ref="O20" authorId="0">
      <text>
        <r>
          <rPr>
            <b/>
            <sz val="9"/>
            <rFont val="Tahoma"/>
            <family val="2"/>
          </rPr>
          <t>GERARDL555:</t>
        </r>
        <r>
          <rPr>
            <sz val="9"/>
            <rFont val="Tahoma"/>
            <family val="2"/>
          </rPr>
          <t xml:space="preserve">
QUOTE PART 2,43 €
BENOIT +1
PATRICE +1
YANN +1
3*2,43  = 7,29 €</t>
        </r>
      </text>
    </comment>
    <comment ref="O26" authorId="1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PARTS
ALAIN CH. -1
CECILE -1
HAROLD -1
JEAN CHRISTOPHE -1
JESSICA -1
LAETITIA -1
LYDIE -1
MICHEL L. -1
PATRICIA -1
VINCENT B. -3
12*1,85 = 22,20 €</t>
        </r>
      </text>
    </comment>
    <comment ref="P20" authorId="1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QUOTE PART 1,85 €
ALAIN W +5
MICHELLE D +1
PATRICE P. +2
5+1+2 = 8 * 1,85 = 14,80 €</t>
        </r>
      </text>
    </comment>
    <comment ref="P26" authorId="1">
      <text>
        <r>
          <rPr>
            <b/>
            <sz val="9"/>
            <rFont val="Tahoma"/>
            <family val="2"/>
          </rPr>
          <t>GL555:</t>
        </r>
        <r>
          <rPr>
            <sz val="9"/>
            <rFont val="Tahoma"/>
            <family val="2"/>
          </rPr>
          <t xml:space="preserve">
MOUVEMENT PART
FABRICE D -1
JEROME -1
NELSON -1
TARIK -1
2,3341 * 4 = 9,3364 €</t>
        </r>
      </text>
    </comment>
  </commentList>
</comments>
</file>

<file path=xl/sharedStrings.xml><?xml version="1.0" encoding="utf-8"?>
<sst xmlns="http://schemas.openxmlformats.org/spreadsheetml/2006/main" count="50" uniqueCount="31">
  <si>
    <t>GAINS</t>
  </si>
  <si>
    <t>CUMUL DES GAINS</t>
  </si>
  <si>
    <t>TOTAL DES MISES</t>
  </si>
  <si>
    <t>REPORT CAISSE COTISATION</t>
  </si>
  <si>
    <t>REPORT</t>
  </si>
  <si>
    <t>MISE SUR CAISSE GAIN</t>
  </si>
  <si>
    <t>MISE SUR CAISSE COTISATION</t>
  </si>
  <si>
    <t>TOTAL  CAISSE GAIN</t>
  </si>
  <si>
    <t>NOMBRE DE JOUEURS</t>
  </si>
  <si>
    <t>RETRAIT QUOTE-PART</t>
  </si>
  <si>
    <t>SOLDE CAISSE GAINS</t>
  </si>
  <si>
    <t>NOMBRE DE PARTS A 1 €</t>
  </si>
  <si>
    <t>QUOTE-PART / 1 €</t>
  </si>
  <si>
    <t>ABONNEMENTS S 02  / S 06 - 2012</t>
  </si>
  <si>
    <t>SUPER LOTO 13,01,2012</t>
  </si>
  <si>
    <t>ABONNEMENTS S 07  / S 11 - 2012</t>
  </si>
  <si>
    <t>ABONNEMENTS S 12  / S 16 - 2012</t>
  </si>
  <si>
    <t>MISE GAINS + COTISATIONS</t>
  </si>
  <si>
    <t>SUPER LOTO 13,04,2012</t>
  </si>
  <si>
    <t>ABONNEMENTS S 17  / S 21 - 2012</t>
  </si>
  <si>
    <t>ABONNEMENTS S 22  / S 26 - 2012</t>
  </si>
  <si>
    <t>ABONNEMENTS S 27  / S 31 - 2012</t>
  </si>
  <si>
    <t>BILAN DE L'EQUIPE 
LOTO
2012</t>
  </si>
  <si>
    <t>BILAN DE L'EQUIPE 
EUROMILLIONS 2012
EN CLIQUANT SUR L'ONGLET 
EN BAS</t>
  </si>
  <si>
    <t>SEPARATION LOTO/EUROMILLIONS</t>
  </si>
  <si>
    <t>ABONNEMENTS S 32  / S 36 - 2012</t>
  </si>
  <si>
    <t>BILAN DE L'EQUIPE 
LOTO 2012
EN CLIQUANT SUR L'ONGLET 
EN BAS</t>
  </si>
  <si>
    <r>
      <t xml:space="preserve">BILAN DE L'EQUIPE 
</t>
    </r>
    <r>
      <rPr>
        <b/>
        <i/>
        <sz val="18"/>
        <rFont val="Comic Sans MS"/>
        <family val="4"/>
      </rPr>
      <t>EUROMILLIONS</t>
    </r>
    <r>
      <rPr>
        <b/>
        <i/>
        <sz val="22"/>
        <rFont val="Comic Sans MS"/>
        <family val="4"/>
      </rPr>
      <t xml:space="preserve">
2012</t>
    </r>
  </si>
  <si>
    <t>ABONNEMENTS S 37  / S 41 - 2012</t>
  </si>
  <si>
    <t>ABONNEMENTS S 42  / S 46 - 2012</t>
  </si>
  <si>
    <t>ABONNEMENTS S 47  / S 51 - 2012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</si>
</sst>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45">
    <font>
      <sz val="10"/>
      <name val="Arial"/>
      <family val="2"/>
    </font>
    <font>
      <b/>
      <i/>
      <sz val="10"/>
      <name val="Comic Sans MS"/>
      <family val="4"/>
    </font>
    <font>
      <b/>
      <i/>
      <sz val="9"/>
      <name val="Comic Sans MS"/>
      <family val="4"/>
    </font>
    <font>
      <b/>
      <i/>
      <sz val="10"/>
      <name val="Arial"/>
      <family val="2"/>
    </font>
    <font>
      <b/>
      <i/>
      <sz val="22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i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Comic Sans MS"/>
      <family val="4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 textRotation="90" wrapText="1"/>
      <protection/>
    </xf>
    <xf numFmtId="2" fontId="1" fillId="0" borderId="10" xfId="0" applyNumberFormat="1" applyFont="1" applyBorder="1" applyAlignment="1" applyProtection="1">
      <alignment horizontal="center" vertical="center" textRotation="90"/>
      <protection/>
    </xf>
    <xf numFmtId="2" fontId="2" fillId="0" borderId="10" xfId="0" applyNumberFormat="1" applyFont="1" applyBorder="1" applyAlignment="1" applyProtection="1">
      <alignment horizontal="center" vertical="center" textRotation="90"/>
      <protection/>
    </xf>
    <xf numFmtId="2" fontId="1" fillId="0" borderId="10" xfId="0" applyNumberFormat="1" applyFont="1" applyFill="1" applyBorder="1" applyAlignment="1" applyProtection="1">
      <alignment horizontal="center" vertical="center" textRotation="90"/>
      <protection/>
    </xf>
    <xf numFmtId="2" fontId="1" fillId="0" borderId="10" xfId="0" applyNumberFormat="1" applyFont="1" applyBorder="1" applyAlignment="1" applyProtection="1">
      <alignment horizontal="center" vertical="center" textRotation="90"/>
      <protection hidden="1"/>
    </xf>
    <xf numFmtId="1" fontId="1" fillId="0" borderId="10" xfId="0" applyNumberFormat="1" applyFont="1" applyFill="1" applyBorder="1" applyAlignment="1" applyProtection="1">
      <alignment horizontal="center" vertical="center" textRotation="90"/>
      <protection/>
    </xf>
    <xf numFmtId="1" fontId="1" fillId="0" borderId="10" xfId="0" applyNumberFormat="1" applyFont="1" applyBorder="1" applyAlignment="1" applyProtection="1">
      <alignment horizontal="center" vertical="center" textRotation="90"/>
      <protection/>
    </xf>
    <xf numFmtId="1" fontId="1" fillId="0" borderId="10" xfId="0" applyNumberFormat="1" applyFont="1" applyBorder="1" applyAlignment="1" applyProtection="1">
      <alignment horizontal="center" vertical="center" textRotation="90"/>
      <protection hidden="1"/>
    </xf>
    <xf numFmtId="2" fontId="1" fillId="0" borderId="10" xfId="0" applyNumberFormat="1" applyFont="1" applyFill="1" applyBorder="1" applyAlignment="1" applyProtection="1">
      <alignment horizontal="center" vertical="center" textRotation="90"/>
      <protection hidden="1"/>
    </xf>
    <xf numFmtId="165" fontId="1" fillId="0" borderId="10" xfId="0" applyNumberFormat="1" applyFont="1" applyBorder="1" applyAlignment="1" applyProtection="1">
      <alignment horizontal="center" vertical="center" textRotation="90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 textRotation="90"/>
      <protection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textRotation="90"/>
      <protection/>
    </xf>
    <xf numFmtId="2" fontId="1" fillId="0" borderId="11" xfId="0" applyNumberFormat="1" applyFont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textRotation="90"/>
      <protection/>
    </xf>
    <xf numFmtId="0" fontId="1" fillId="0" borderId="15" xfId="0" applyFont="1" applyBorder="1" applyAlignment="1" applyProtection="1">
      <alignment horizontal="center" vertical="center" textRotation="90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>
      <alignment horizontal="center" vertical="center"/>
      <protection/>
    </xf>
    <xf numFmtId="43" fontId="1" fillId="0" borderId="11" xfId="0" applyNumberFormat="1" applyFont="1" applyBorder="1" applyAlignment="1" applyProtection="1">
      <alignment horizontal="center" vertical="center"/>
      <protection/>
    </xf>
    <xf numFmtId="43" fontId="1" fillId="0" borderId="12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SheetLayoutView="100" zoomScalePageLayoutView="0" workbookViewId="0" topLeftCell="H19">
      <selection activeCell="U25" sqref="U25"/>
    </sheetView>
  </sheetViews>
  <sheetFormatPr defaultColWidth="11.421875" defaultRowHeight="12.75"/>
  <cols>
    <col min="1" max="1" width="3.57421875" style="1" customWidth="1"/>
    <col min="2" max="2" width="29.7109375" style="1" customWidth="1"/>
    <col min="3" max="6" width="4.421875" style="1" bestFit="1" customWidth="1"/>
    <col min="7" max="7" width="4.421875" style="1" customWidth="1"/>
    <col min="8" max="14" width="4.421875" style="1" bestFit="1" customWidth="1"/>
    <col min="15" max="24" width="4.421875" style="1" customWidth="1"/>
    <col min="25" max="26" width="4.7109375" style="1" bestFit="1" customWidth="1"/>
    <col min="27" max="28" width="11.421875" style="1" customWidth="1"/>
    <col min="29" max="29" width="12.57421875" style="1" bestFit="1" customWidth="1"/>
    <col min="30" max="16384" width="11.421875" style="1" customWidth="1"/>
  </cols>
  <sheetData>
    <row r="1" spans="1:26" ht="12.75" customHeight="1">
      <c r="A1" s="30" t="s">
        <v>22</v>
      </c>
      <c r="B1" s="31"/>
      <c r="C1" s="18" t="s">
        <v>4</v>
      </c>
      <c r="D1" s="16" t="s">
        <v>13</v>
      </c>
      <c r="E1" s="16" t="s">
        <v>14</v>
      </c>
      <c r="F1" s="16" t="s">
        <v>15</v>
      </c>
      <c r="G1" s="16" t="s">
        <v>16</v>
      </c>
      <c r="H1" s="16" t="s">
        <v>18</v>
      </c>
      <c r="I1" s="16" t="s">
        <v>19</v>
      </c>
      <c r="J1" s="16" t="s">
        <v>20</v>
      </c>
      <c r="K1" s="16" t="s">
        <v>21</v>
      </c>
      <c r="L1" s="23" t="s">
        <v>24</v>
      </c>
      <c r="M1" s="16" t="s">
        <v>25</v>
      </c>
      <c r="N1" s="16" t="s">
        <v>28</v>
      </c>
      <c r="O1" s="16" t="s">
        <v>29</v>
      </c>
      <c r="P1" s="16" t="s">
        <v>30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>
      <c r="A2" s="32"/>
      <c r="B2" s="33"/>
      <c r="C2" s="18"/>
      <c r="D2" s="16"/>
      <c r="E2" s="16"/>
      <c r="F2" s="16"/>
      <c r="G2" s="16"/>
      <c r="H2" s="16"/>
      <c r="I2" s="16"/>
      <c r="J2" s="16"/>
      <c r="K2" s="16"/>
      <c r="L2" s="24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>
      <c r="A3" s="32"/>
      <c r="B3" s="33"/>
      <c r="C3" s="18"/>
      <c r="D3" s="16"/>
      <c r="E3" s="16"/>
      <c r="F3" s="16"/>
      <c r="G3" s="16"/>
      <c r="H3" s="16"/>
      <c r="I3" s="16"/>
      <c r="J3" s="16"/>
      <c r="K3" s="16"/>
      <c r="L3" s="2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>
      <c r="A4" s="32"/>
      <c r="B4" s="33"/>
      <c r="C4" s="18"/>
      <c r="D4" s="16"/>
      <c r="E4" s="16"/>
      <c r="F4" s="16"/>
      <c r="G4" s="16"/>
      <c r="H4" s="16"/>
      <c r="I4" s="16"/>
      <c r="J4" s="16"/>
      <c r="K4" s="16"/>
      <c r="L4" s="2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>
      <c r="A5" s="32"/>
      <c r="B5" s="33"/>
      <c r="C5" s="18"/>
      <c r="D5" s="16"/>
      <c r="E5" s="16"/>
      <c r="F5" s="16"/>
      <c r="G5" s="16"/>
      <c r="H5" s="16"/>
      <c r="I5" s="16"/>
      <c r="J5" s="16"/>
      <c r="K5" s="16"/>
      <c r="L5" s="2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 customHeight="1">
      <c r="A6" s="32"/>
      <c r="B6" s="33"/>
      <c r="C6" s="18"/>
      <c r="D6" s="16"/>
      <c r="E6" s="16"/>
      <c r="F6" s="16"/>
      <c r="G6" s="16"/>
      <c r="H6" s="16"/>
      <c r="I6" s="16"/>
      <c r="J6" s="16"/>
      <c r="K6" s="16"/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 customHeight="1">
      <c r="A7" s="32"/>
      <c r="B7" s="33"/>
      <c r="C7" s="18"/>
      <c r="D7" s="16"/>
      <c r="E7" s="16"/>
      <c r="F7" s="16"/>
      <c r="G7" s="16"/>
      <c r="H7" s="16"/>
      <c r="I7" s="16"/>
      <c r="J7" s="16"/>
      <c r="K7" s="16"/>
      <c r="L7" s="2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 customHeight="1">
      <c r="A8" s="32"/>
      <c r="B8" s="33"/>
      <c r="C8" s="18"/>
      <c r="D8" s="16"/>
      <c r="E8" s="16"/>
      <c r="F8" s="16"/>
      <c r="G8" s="16"/>
      <c r="H8" s="16"/>
      <c r="I8" s="16"/>
      <c r="J8" s="16"/>
      <c r="K8" s="16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customHeight="1">
      <c r="A9" s="32"/>
      <c r="B9" s="33"/>
      <c r="C9" s="18"/>
      <c r="D9" s="16"/>
      <c r="E9" s="16"/>
      <c r="F9" s="16"/>
      <c r="G9" s="16"/>
      <c r="H9" s="16"/>
      <c r="I9" s="16"/>
      <c r="J9" s="16"/>
      <c r="K9" s="16"/>
      <c r="L9" s="2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>
      <c r="A10" s="32"/>
      <c r="B10" s="33"/>
      <c r="C10" s="18"/>
      <c r="D10" s="16"/>
      <c r="E10" s="16"/>
      <c r="F10" s="16"/>
      <c r="G10" s="16"/>
      <c r="H10" s="16"/>
      <c r="I10" s="16"/>
      <c r="J10" s="16"/>
      <c r="K10" s="16"/>
      <c r="L10" s="2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 customHeight="1">
      <c r="A11" s="32"/>
      <c r="B11" s="33"/>
      <c r="C11" s="18"/>
      <c r="D11" s="16"/>
      <c r="E11" s="16"/>
      <c r="F11" s="16"/>
      <c r="G11" s="16"/>
      <c r="H11" s="16"/>
      <c r="I11" s="16"/>
      <c r="J11" s="16"/>
      <c r="K11" s="16"/>
      <c r="L11" s="2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customHeight="1">
      <c r="A12" s="32"/>
      <c r="B12" s="33"/>
      <c r="C12" s="18"/>
      <c r="D12" s="16"/>
      <c r="E12" s="16"/>
      <c r="F12" s="16"/>
      <c r="G12" s="16"/>
      <c r="H12" s="16"/>
      <c r="I12" s="16"/>
      <c r="J12" s="16"/>
      <c r="K12" s="16"/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>
      <c r="A13" s="32"/>
      <c r="B13" s="33"/>
      <c r="C13" s="18"/>
      <c r="D13" s="16"/>
      <c r="E13" s="16"/>
      <c r="F13" s="16"/>
      <c r="G13" s="16"/>
      <c r="H13" s="16"/>
      <c r="I13" s="16"/>
      <c r="J13" s="16"/>
      <c r="K13" s="16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58.5" customHeight="1">
      <c r="A14" s="34" t="s">
        <v>23</v>
      </c>
      <c r="B14" s="35"/>
      <c r="C14" s="18"/>
      <c r="D14" s="16"/>
      <c r="E14" s="16"/>
      <c r="F14" s="16"/>
      <c r="G14" s="16"/>
      <c r="H14" s="16"/>
      <c r="I14" s="16"/>
      <c r="J14" s="16"/>
      <c r="K14" s="16"/>
      <c r="L14" s="2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2" customFormat="1" ht="16.5">
      <c r="A15" s="28" t="s">
        <v>5</v>
      </c>
      <c r="B15" s="29"/>
      <c r="C15" s="6"/>
      <c r="D15" s="10">
        <v>575</v>
      </c>
      <c r="E15" s="10">
        <v>60</v>
      </c>
      <c r="F15" s="10">
        <v>575</v>
      </c>
      <c r="G15" s="10">
        <v>580</v>
      </c>
      <c r="H15" s="5">
        <v>60</v>
      </c>
      <c r="I15" s="5">
        <v>585</v>
      </c>
      <c r="J15" s="5">
        <v>350</v>
      </c>
      <c r="K15" s="5">
        <v>290</v>
      </c>
      <c r="L15" s="5"/>
      <c r="M15" s="5">
        <v>210</v>
      </c>
      <c r="N15" s="5">
        <v>265</v>
      </c>
      <c r="O15" s="5">
        <v>165</v>
      </c>
      <c r="P15" s="5">
        <v>150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" customFormat="1" ht="16.5">
      <c r="A16" s="19" t="s">
        <v>6</v>
      </c>
      <c r="B16" s="20"/>
      <c r="C16" s="4"/>
      <c r="D16" s="10">
        <v>625</v>
      </c>
      <c r="E16" s="10"/>
      <c r="F16" s="10">
        <v>625</v>
      </c>
      <c r="G16" s="10">
        <v>620</v>
      </c>
      <c r="H16" s="5"/>
      <c r="I16" s="5">
        <v>615</v>
      </c>
      <c r="J16" s="5">
        <v>610</v>
      </c>
      <c r="K16" s="5">
        <v>670</v>
      </c>
      <c r="L16" s="5"/>
      <c r="M16" s="5">
        <v>570</v>
      </c>
      <c r="N16" s="5">
        <v>515</v>
      </c>
      <c r="O16" s="5">
        <v>495</v>
      </c>
      <c r="P16" s="5">
        <v>390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" customFormat="1" ht="16.5">
      <c r="A17" s="19" t="s">
        <v>17</v>
      </c>
      <c r="B17" s="20"/>
      <c r="C17" s="4"/>
      <c r="D17" s="10">
        <f aca="true" t="shared" si="0" ref="D17:P17">SUM(D15:D16)</f>
        <v>1200</v>
      </c>
      <c r="E17" s="10">
        <f t="shared" si="0"/>
        <v>60</v>
      </c>
      <c r="F17" s="10">
        <f t="shared" si="0"/>
        <v>1200</v>
      </c>
      <c r="G17" s="10">
        <f t="shared" si="0"/>
        <v>1200</v>
      </c>
      <c r="H17" s="10">
        <f t="shared" si="0"/>
        <v>60</v>
      </c>
      <c r="I17" s="10">
        <f t="shared" si="0"/>
        <v>1200</v>
      </c>
      <c r="J17" s="10">
        <f t="shared" si="0"/>
        <v>960</v>
      </c>
      <c r="K17" s="10">
        <f t="shared" si="0"/>
        <v>960</v>
      </c>
      <c r="L17" s="5"/>
      <c r="M17" s="10">
        <f t="shared" si="0"/>
        <v>780</v>
      </c>
      <c r="N17" s="10">
        <f t="shared" si="0"/>
        <v>780</v>
      </c>
      <c r="O17" s="10">
        <f t="shared" si="0"/>
        <v>660</v>
      </c>
      <c r="P17" s="10">
        <f t="shared" si="0"/>
        <v>540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" customFormat="1" ht="16.5">
      <c r="A18" s="26" t="s">
        <v>0</v>
      </c>
      <c r="B18" s="27"/>
      <c r="C18" s="6"/>
      <c r="D18" s="5">
        <v>363.2</v>
      </c>
      <c r="E18" s="5">
        <v>22.5</v>
      </c>
      <c r="F18" s="5">
        <v>378.7</v>
      </c>
      <c r="G18" s="5">
        <v>304.7</v>
      </c>
      <c r="H18" s="5">
        <v>16.6</v>
      </c>
      <c r="I18" s="5">
        <v>348.5</v>
      </c>
      <c r="J18" s="5">
        <v>280.6</v>
      </c>
      <c r="K18" s="5">
        <v>302.6</v>
      </c>
      <c r="L18" s="5"/>
      <c r="M18" s="5">
        <v>213.5</v>
      </c>
      <c r="N18" s="5">
        <v>254.7</v>
      </c>
      <c r="O18" s="5">
        <v>205.9</v>
      </c>
      <c r="P18" s="5">
        <v>157.8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" customFormat="1" ht="61.5" customHeight="1">
      <c r="A19" s="19" t="s">
        <v>1</v>
      </c>
      <c r="B19" s="20"/>
      <c r="C19" s="5">
        <v>11870.439999999997</v>
      </c>
      <c r="D19" s="5">
        <f aca="true" t="shared" si="1" ref="D19:N19">SUM(D18+C19)</f>
        <v>12233.639999999998</v>
      </c>
      <c r="E19" s="5">
        <f t="shared" si="1"/>
        <v>12256.139999999998</v>
      </c>
      <c r="F19" s="5">
        <f t="shared" si="1"/>
        <v>12634.839999999998</v>
      </c>
      <c r="G19" s="5">
        <f t="shared" si="1"/>
        <v>12939.539999999999</v>
      </c>
      <c r="H19" s="5">
        <f t="shared" si="1"/>
        <v>12956.14</v>
      </c>
      <c r="I19" s="5">
        <f t="shared" si="1"/>
        <v>13304.64</v>
      </c>
      <c r="J19" s="5">
        <f t="shared" si="1"/>
        <v>13585.24</v>
      </c>
      <c r="K19" s="5">
        <f t="shared" si="1"/>
        <v>13887.84</v>
      </c>
      <c r="L19" s="5">
        <f t="shared" si="1"/>
        <v>13887.84</v>
      </c>
      <c r="M19" s="5">
        <f t="shared" si="1"/>
        <v>14101.34</v>
      </c>
      <c r="N19" s="5">
        <f t="shared" si="1"/>
        <v>14356.04</v>
      </c>
      <c r="O19" s="5">
        <f aca="true" t="shared" si="2" ref="O19:U19">SUM(O18+N19)</f>
        <v>14561.94</v>
      </c>
      <c r="P19" s="5">
        <f t="shared" si="2"/>
        <v>14719.74</v>
      </c>
      <c r="Q19" s="5">
        <f t="shared" si="2"/>
        <v>14719.74</v>
      </c>
      <c r="R19" s="5">
        <f t="shared" si="2"/>
        <v>14719.74</v>
      </c>
      <c r="S19" s="5">
        <f t="shared" si="2"/>
        <v>14719.74</v>
      </c>
      <c r="T19" s="5">
        <f t="shared" si="2"/>
        <v>14719.74</v>
      </c>
      <c r="U19" s="5">
        <f t="shared" si="2"/>
        <v>14719.74</v>
      </c>
      <c r="V19" s="5">
        <f>SUM(V18+U19)</f>
        <v>14719.74</v>
      </c>
      <c r="W19" s="5">
        <f>SUM(W18+V19)</f>
        <v>14719.74</v>
      </c>
      <c r="X19" s="5">
        <f>SUM(X18+W19)</f>
        <v>14719.74</v>
      </c>
      <c r="Y19" s="5">
        <f>SUM(Y18+X19)</f>
        <v>14719.74</v>
      </c>
      <c r="Z19" s="5">
        <f>SUM(Z18+Y19)</f>
        <v>14719.74</v>
      </c>
    </row>
    <row r="20" spans="1:26" s="3" customFormat="1" ht="16.5">
      <c r="A20" s="19" t="s">
        <v>3</v>
      </c>
      <c r="B20" s="20"/>
      <c r="C20" s="5">
        <v>107.28</v>
      </c>
      <c r="D20" s="12">
        <v>42.56</v>
      </c>
      <c r="E20" s="5"/>
      <c r="F20" s="12">
        <v>25.95</v>
      </c>
      <c r="G20" s="5"/>
      <c r="H20" s="5"/>
      <c r="I20" s="5"/>
      <c r="J20" s="5">
        <f>SUM(I25)</f>
        <v>2.585831059327068</v>
      </c>
      <c r="K20" s="5">
        <v>24.24</v>
      </c>
      <c r="L20" s="5"/>
      <c r="M20" s="5"/>
      <c r="N20" s="5"/>
      <c r="O20" s="15">
        <v>1.67</v>
      </c>
      <c r="P20" s="12">
        <v>4.16</v>
      </c>
      <c r="Q20" s="5"/>
      <c r="R20" s="5"/>
      <c r="S20" s="5"/>
      <c r="T20" s="5"/>
      <c r="U20" s="5"/>
      <c r="V20" s="5"/>
      <c r="W20" s="5"/>
      <c r="X20" s="5"/>
      <c r="Y20" s="5"/>
      <c r="Z20" s="12"/>
    </row>
    <row r="21" spans="1:26" s="3" customFormat="1" ht="16.5">
      <c r="A21" s="21" t="s">
        <v>7</v>
      </c>
      <c r="B21" s="22"/>
      <c r="C21" s="7">
        <v>1351.745233193277</v>
      </c>
      <c r="D21" s="5">
        <f>SUM(C27)+(D20)+(D18)-(D15)</f>
        <v>1118.6432536723348</v>
      </c>
      <c r="E21" s="5">
        <f>SUM(D21)+(E20)+(E18)-(E15)</f>
        <v>1081.1432536723348</v>
      </c>
      <c r="F21" s="5">
        <f>SUM(E27)+(F20)+(F18)-(F15)</f>
        <v>884.8458155841988</v>
      </c>
      <c r="G21" s="5">
        <f>SUM(F27)+(G20)+(G18)-(G15)</f>
        <v>602.4658155841987</v>
      </c>
      <c r="H21" s="5">
        <f aca="true" t="shared" si="3" ref="H21:Z21">SUM(G27)+(H20)+(H18)-(H15)</f>
        <v>559.0658155841987</v>
      </c>
      <c r="I21" s="5">
        <f t="shared" si="3"/>
        <v>318.0572202972294</v>
      </c>
      <c r="J21" s="5">
        <f t="shared" si="3"/>
        <v>246.0713892379024</v>
      </c>
      <c r="K21" s="5">
        <f t="shared" si="3"/>
        <v>282.9113892379024</v>
      </c>
      <c r="L21" s="5">
        <f t="shared" si="3"/>
        <v>282.9113892379024</v>
      </c>
      <c r="M21" s="5">
        <f t="shared" si="3"/>
        <v>201.41138923790243</v>
      </c>
      <c r="N21" s="5">
        <f t="shared" si="3"/>
        <v>171.6769569430171</v>
      </c>
      <c r="O21" s="5">
        <f t="shared" si="3"/>
        <v>205.91312408170558</v>
      </c>
      <c r="P21" s="5">
        <f t="shared" si="3"/>
        <v>170.03472151726896</v>
      </c>
      <c r="Q21" s="5">
        <f t="shared" si="3"/>
        <v>154.77519522725765</v>
      </c>
      <c r="R21" s="5">
        <f t="shared" si="3"/>
        <v>154.77519522725765</v>
      </c>
      <c r="S21" s="5">
        <f t="shared" si="3"/>
        <v>154.77519522725765</v>
      </c>
      <c r="T21" s="5">
        <f t="shared" si="3"/>
        <v>154.77519522725765</v>
      </c>
      <c r="U21" s="5">
        <f t="shared" si="3"/>
        <v>154.77519522725765</v>
      </c>
      <c r="V21" s="5">
        <f t="shared" si="3"/>
        <v>154.77519522725765</v>
      </c>
      <c r="W21" s="5">
        <f t="shared" si="3"/>
        <v>154.77519522725765</v>
      </c>
      <c r="X21" s="5">
        <f t="shared" si="3"/>
        <v>154.77519522725765</v>
      </c>
      <c r="Y21" s="5">
        <f t="shared" si="3"/>
        <v>154.77519522725765</v>
      </c>
      <c r="Z21" s="5">
        <f t="shared" si="3"/>
        <v>154.77519522725765</v>
      </c>
    </row>
    <row r="22" spans="1:26" s="3" customFormat="1" ht="16.5">
      <c r="A22" s="21" t="s">
        <v>2</v>
      </c>
      <c r="B22" s="22"/>
      <c r="C22" s="7">
        <v>34303.72</v>
      </c>
      <c r="D22" s="5">
        <f aca="true" t="shared" si="4" ref="D22:N22">SUM(C22)+(D16)+(D15)</f>
        <v>35503.72</v>
      </c>
      <c r="E22" s="5">
        <f t="shared" si="4"/>
        <v>35563.72</v>
      </c>
      <c r="F22" s="5">
        <f t="shared" si="4"/>
        <v>36763.72</v>
      </c>
      <c r="G22" s="5">
        <f t="shared" si="4"/>
        <v>37963.72</v>
      </c>
      <c r="H22" s="5">
        <f t="shared" si="4"/>
        <v>38023.72</v>
      </c>
      <c r="I22" s="5">
        <f t="shared" si="4"/>
        <v>39223.72</v>
      </c>
      <c r="J22" s="5">
        <f t="shared" si="4"/>
        <v>40183.72</v>
      </c>
      <c r="K22" s="5">
        <f t="shared" si="4"/>
        <v>41143.72</v>
      </c>
      <c r="L22" s="5">
        <f t="shared" si="4"/>
        <v>41143.72</v>
      </c>
      <c r="M22" s="5">
        <f t="shared" si="4"/>
        <v>41923.72</v>
      </c>
      <c r="N22" s="5">
        <f t="shared" si="4"/>
        <v>42703.72</v>
      </c>
      <c r="O22" s="5">
        <f aca="true" t="shared" si="5" ref="O22:U22">SUM(N22)+(O16)+(O15)</f>
        <v>43363.72</v>
      </c>
      <c r="P22" s="5">
        <f t="shared" si="5"/>
        <v>43903.72</v>
      </c>
      <c r="Q22" s="5">
        <f t="shared" si="5"/>
        <v>43903.72</v>
      </c>
      <c r="R22" s="5">
        <f t="shared" si="5"/>
        <v>43903.72</v>
      </c>
      <c r="S22" s="5">
        <f t="shared" si="5"/>
        <v>43903.72</v>
      </c>
      <c r="T22" s="5">
        <f t="shared" si="5"/>
        <v>43903.72</v>
      </c>
      <c r="U22" s="5">
        <f t="shared" si="5"/>
        <v>43903.72</v>
      </c>
      <c r="V22" s="5">
        <f>SUM(U22)+(V16)+(V15)</f>
        <v>43903.72</v>
      </c>
      <c r="W22" s="5">
        <f>SUM(V22)+(W16)+(W15)</f>
        <v>43903.72</v>
      </c>
      <c r="X22" s="5">
        <f>SUM(W22)+(X16)+(X15)</f>
        <v>43903.72</v>
      </c>
      <c r="Y22" s="5">
        <f>SUM(X22)+(Y16)+(Y15)</f>
        <v>43903.72</v>
      </c>
      <c r="Z22" s="5">
        <f>SUM(Y22)+(Z16)+(Z15)</f>
        <v>43903.72</v>
      </c>
    </row>
    <row r="23" spans="1:26" s="3" customFormat="1" ht="16.5">
      <c r="A23" s="21" t="s">
        <v>8</v>
      </c>
      <c r="B23" s="22"/>
      <c r="C23" s="9">
        <v>93</v>
      </c>
      <c r="D23" s="10">
        <v>91</v>
      </c>
      <c r="E23" s="10">
        <v>91</v>
      </c>
      <c r="F23" s="10">
        <v>93</v>
      </c>
      <c r="G23" s="10">
        <v>92</v>
      </c>
      <c r="H23" s="10">
        <v>92</v>
      </c>
      <c r="I23" s="10">
        <v>91</v>
      </c>
      <c r="J23" s="10">
        <v>91</v>
      </c>
      <c r="K23" s="10">
        <v>93</v>
      </c>
      <c r="L23" s="10"/>
      <c r="M23" s="10">
        <v>89</v>
      </c>
      <c r="N23" s="10">
        <v>87</v>
      </c>
      <c r="O23" s="10">
        <v>83</v>
      </c>
      <c r="P23" s="10">
        <v>61</v>
      </c>
      <c r="Q23" s="10">
        <v>55</v>
      </c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6.5">
      <c r="A24" s="17" t="s">
        <v>11</v>
      </c>
      <c r="B24" s="17"/>
      <c r="C24" s="11">
        <v>127</v>
      </c>
      <c r="D24" s="11">
        <v>125</v>
      </c>
      <c r="E24" s="11">
        <v>125</v>
      </c>
      <c r="F24" s="11">
        <v>125</v>
      </c>
      <c r="G24" s="11">
        <v>124</v>
      </c>
      <c r="H24" s="11">
        <v>124</v>
      </c>
      <c r="I24" s="11">
        <v>123</v>
      </c>
      <c r="J24" s="11">
        <v>122</v>
      </c>
      <c r="K24" s="11">
        <v>134</v>
      </c>
      <c r="L24" s="11"/>
      <c r="M24" s="11">
        <v>114</v>
      </c>
      <c r="N24" s="11">
        <v>103</v>
      </c>
      <c r="O24" s="11">
        <v>99</v>
      </c>
      <c r="P24" s="11">
        <v>78</v>
      </c>
      <c r="Q24" s="11">
        <v>71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46.5" customHeight="1">
      <c r="A25" s="17" t="s">
        <v>12</v>
      </c>
      <c r="B25" s="17"/>
      <c r="C25" s="8">
        <f aca="true" t="shared" si="6" ref="C25:M25">SUM(C21/C24)</f>
        <v>10.64366325349037</v>
      </c>
      <c r="D25" s="8">
        <f t="shared" si="6"/>
        <v>8.949146029378678</v>
      </c>
      <c r="E25" s="8">
        <f t="shared" si="6"/>
        <v>8.649146029378679</v>
      </c>
      <c r="F25" s="8">
        <f t="shared" si="6"/>
        <v>7.078766524673591</v>
      </c>
      <c r="G25" s="8">
        <f t="shared" si="6"/>
        <v>4.8585952869693445</v>
      </c>
      <c r="H25" s="8">
        <f t="shared" si="6"/>
        <v>4.508595286969345</v>
      </c>
      <c r="I25" s="8">
        <f t="shared" si="6"/>
        <v>2.585831059327068</v>
      </c>
      <c r="J25" s="8">
        <f t="shared" si="6"/>
        <v>2.0169786003106753</v>
      </c>
      <c r="K25" s="8">
        <f t="shared" si="6"/>
        <v>2.111279024163451</v>
      </c>
      <c r="L25" s="8"/>
      <c r="M25" s="8">
        <f t="shared" si="6"/>
        <v>1.766766572262302</v>
      </c>
      <c r="N25" s="8">
        <f>SUM(N21/N24)</f>
        <v>1.666766572262302</v>
      </c>
      <c r="O25" s="8">
        <f>SUM(O21/O24)</f>
        <v>2.0799305462798543</v>
      </c>
      <c r="P25" s="8">
        <f>SUM(P21/P24)</f>
        <v>2.1799323271444737</v>
      </c>
      <c r="Q25" s="8">
        <f>SUM(Q21/Q24)</f>
        <v>2.179932327144474</v>
      </c>
      <c r="R25" s="8"/>
      <c r="S25" s="8"/>
      <c r="T25" s="8"/>
      <c r="U25" s="8"/>
      <c r="V25" s="8"/>
      <c r="W25" s="8"/>
      <c r="X25" s="8"/>
      <c r="Y25" s="8"/>
      <c r="Z25" s="13"/>
    </row>
    <row r="26" spans="1:26" ht="51" customHeight="1">
      <c r="A26" s="17" t="s">
        <v>9</v>
      </c>
      <c r="B26" s="17"/>
      <c r="C26" s="8">
        <f>SUM(C25*6)</f>
        <v>63.86197952094222</v>
      </c>
      <c r="D26" s="8"/>
      <c r="E26" s="8">
        <f>SUM(E25*3)</f>
        <v>25.94743808813604</v>
      </c>
      <c r="F26" s="8">
        <v>7.08</v>
      </c>
      <c r="G26" s="14"/>
      <c r="H26" s="8">
        <f>SUM(H25*1)</f>
        <v>4.508595286969345</v>
      </c>
      <c r="I26" s="8">
        <f>SUM(I25*2)</f>
        <v>5.171662118654136</v>
      </c>
      <c r="J26" s="8"/>
      <c r="K26" s="8"/>
      <c r="L26" s="8">
        <v>85</v>
      </c>
      <c r="M26" s="8">
        <f>SUM(M25*11)</f>
        <v>19.434432294885323</v>
      </c>
      <c r="N26" s="8">
        <f>SUM(N25*5)</f>
        <v>8.33383286131151</v>
      </c>
      <c r="O26" s="8">
        <f>SUM(O25*23)</f>
        <v>47.83840256443665</v>
      </c>
      <c r="P26" s="8">
        <f>SUM(P25*7)</f>
        <v>15.259526290011316</v>
      </c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51.75" customHeight="1">
      <c r="A27" s="17" t="s">
        <v>10</v>
      </c>
      <c r="B27" s="17"/>
      <c r="C27" s="8">
        <f>SUM(C21-C26)</f>
        <v>1287.8832536723348</v>
      </c>
      <c r="D27" s="8"/>
      <c r="E27" s="8">
        <f>SUM(E21-E26)</f>
        <v>1055.1958155841987</v>
      </c>
      <c r="F27" s="8">
        <f>SUM(F21-F26)</f>
        <v>877.7658155841988</v>
      </c>
      <c r="G27" s="8">
        <f aca="true" t="shared" si="7" ref="G27:Z27">SUM(G21-G26)</f>
        <v>602.4658155841987</v>
      </c>
      <c r="H27" s="8">
        <f t="shared" si="7"/>
        <v>554.5572202972294</v>
      </c>
      <c r="I27" s="8">
        <f t="shared" si="7"/>
        <v>312.88555817857525</v>
      </c>
      <c r="J27" s="8">
        <f t="shared" si="7"/>
        <v>246.0713892379024</v>
      </c>
      <c r="K27" s="8">
        <f>SUM(K21-K26)</f>
        <v>282.9113892379024</v>
      </c>
      <c r="L27" s="8">
        <f>SUM(L21-L26)</f>
        <v>197.91138923790243</v>
      </c>
      <c r="M27" s="8">
        <f t="shared" si="7"/>
        <v>181.97695694301711</v>
      </c>
      <c r="N27" s="8">
        <f t="shared" si="7"/>
        <v>163.34312408170558</v>
      </c>
      <c r="O27" s="8">
        <f t="shared" si="7"/>
        <v>158.07472151726893</v>
      </c>
      <c r="P27" s="8">
        <f t="shared" si="7"/>
        <v>154.77519522725765</v>
      </c>
      <c r="Q27" s="8">
        <f t="shared" si="7"/>
        <v>154.77519522725765</v>
      </c>
      <c r="R27" s="8">
        <f t="shared" si="7"/>
        <v>154.77519522725765</v>
      </c>
      <c r="S27" s="8">
        <f t="shared" si="7"/>
        <v>154.77519522725765</v>
      </c>
      <c r="T27" s="8">
        <f t="shared" si="7"/>
        <v>154.77519522725765</v>
      </c>
      <c r="U27" s="8">
        <f t="shared" si="7"/>
        <v>154.77519522725765</v>
      </c>
      <c r="V27" s="8">
        <f t="shared" si="7"/>
        <v>154.77519522725765</v>
      </c>
      <c r="W27" s="8">
        <f t="shared" si="7"/>
        <v>154.77519522725765</v>
      </c>
      <c r="X27" s="8">
        <f t="shared" si="7"/>
        <v>154.77519522725765</v>
      </c>
      <c r="Y27" s="8">
        <f t="shared" si="7"/>
        <v>154.77519522725765</v>
      </c>
      <c r="Z27" s="8">
        <f t="shared" si="7"/>
        <v>154.77519522725765</v>
      </c>
    </row>
    <row r="28" ht="12.75"/>
    <row r="30" ht="12.75"/>
  </sheetData>
  <sheetProtection/>
  <mergeCells count="39">
    <mergeCell ref="A1:B13"/>
    <mergeCell ref="A14:B14"/>
    <mergeCell ref="O1:O14"/>
    <mergeCell ref="F1:F14"/>
    <mergeCell ref="Q1:Q14"/>
    <mergeCell ref="R1:R14"/>
    <mergeCell ref="P1:P14"/>
    <mergeCell ref="N1:N14"/>
    <mergeCell ref="K1:K14"/>
    <mergeCell ref="U1:U14"/>
    <mergeCell ref="V1:V14"/>
    <mergeCell ref="E1:E14"/>
    <mergeCell ref="A18:B18"/>
    <mergeCell ref="A16:B16"/>
    <mergeCell ref="A15:B15"/>
    <mergeCell ref="D1:D14"/>
    <mergeCell ref="T1:T14"/>
    <mergeCell ref="J1:J14"/>
    <mergeCell ref="A17:B17"/>
    <mergeCell ref="A22:B22"/>
    <mergeCell ref="A21:B21"/>
    <mergeCell ref="A20:B20"/>
    <mergeCell ref="Y1:Y14"/>
    <mergeCell ref="G1:G14"/>
    <mergeCell ref="H1:H14"/>
    <mergeCell ref="I1:I14"/>
    <mergeCell ref="M1:M14"/>
    <mergeCell ref="L1:L14"/>
    <mergeCell ref="S1:S14"/>
    <mergeCell ref="Z1:Z14"/>
    <mergeCell ref="W1:W14"/>
    <mergeCell ref="X1:X14"/>
    <mergeCell ref="A27:B27"/>
    <mergeCell ref="C1:C14"/>
    <mergeCell ref="A19:B19"/>
    <mergeCell ref="A24:B24"/>
    <mergeCell ref="A23:B23"/>
    <mergeCell ref="A26:B26"/>
    <mergeCell ref="A25:B25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6">
      <selection activeCell="P26" sqref="P26"/>
    </sheetView>
  </sheetViews>
  <sheetFormatPr defaultColWidth="11.421875" defaultRowHeight="12.75"/>
  <cols>
    <col min="1" max="1" width="3.57421875" style="1" customWidth="1"/>
    <col min="2" max="2" width="29.7109375" style="1" customWidth="1"/>
    <col min="3" max="6" width="4.421875" style="1" bestFit="1" customWidth="1"/>
    <col min="7" max="7" width="4.421875" style="1" customWidth="1"/>
    <col min="8" max="14" width="4.421875" style="1" bestFit="1" customWidth="1"/>
    <col min="15" max="24" width="4.421875" style="1" customWidth="1"/>
    <col min="25" max="26" width="4.7109375" style="1" bestFit="1" customWidth="1"/>
    <col min="27" max="28" width="11.421875" style="1" customWidth="1"/>
    <col min="29" max="29" width="12.57421875" style="1" bestFit="1" customWidth="1"/>
    <col min="30" max="16384" width="11.421875" style="1" customWidth="1"/>
  </cols>
  <sheetData>
    <row r="1" spans="1:26" ht="12.75" customHeight="1">
      <c r="A1" s="30" t="s">
        <v>27</v>
      </c>
      <c r="B1" s="31"/>
      <c r="C1" s="18" t="s">
        <v>4</v>
      </c>
      <c r="D1" s="16"/>
      <c r="E1" s="16"/>
      <c r="F1" s="16"/>
      <c r="G1" s="16"/>
      <c r="H1" s="16"/>
      <c r="I1" s="16"/>
      <c r="J1" s="16"/>
      <c r="K1" s="16"/>
      <c r="L1" s="23" t="s">
        <v>24</v>
      </c>
      <c r="M1" s="16" t="s">
        <v>25</v>
      </c>
      <c r="N1" s="16" t="s">
        <v>28</v>
      </c>
      <c r="O1" s="16" t="s">
        <v>29</v>
      </c>
      <c r="P1" s="16" t="s">
        <v>30</v>
      </c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>
      <c r="A2" s="32"/>
      <c r="B2" s="33"/>
      <c r="C2" s="18"/>
      <c r="D2" s="16"/>
      <c r="E2" s="16"/>
      <c r="F2" s="16"/>
      <c r="G2" s="16"/>
      <c r="H2" s="16"/>
      <c r="I2" s="16"/>
      <c r="J2" s="16"/>
      <c r="K2" s="16"/>
      <c r="L2" s="24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>
      <c r="A3" s="32"/>
      <c r="B3" s="33"/>
      <c r="C3" s="18"/>
      <c r="D3" s="16"/>
      <c r="E3" s="16"/>
      <c r="F3" s="16"/>
      <c r="G3" s="16"/>
      <c r="H3" s="16"/>
      <c r="I3" s="16"/>
      <c r="J3" s="16"/>
      <c r="K3" s="16"/>
      <c r="L3" s="2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 customHeight="1">
      <c r="A4" s="32"/>
      <c r="B4" s="33"/>
      <c r="C4" s="18"/>
      <c r="D4" s="16"/>
      <c r="E4" s="16"/>
      <c r="F4" s="16"/>
      <c r="G4" s="16"/>
      <c r="H4" s="16"/>
      <c r="I4" s="16"/>
      <c r="J4" s="16"/>
      <c r="K4" s="16"/>
      <c r="L4" s="2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2.75" customHeight="1">
      <c r="A5" s="32"/>
      <c r="B5" s="33"/>
      <c r="C5" s="18"/>
      <c r="D5" s="16"/>
      <c r="E5" s="16"/>
      <c r="F5" s="16"/>
      <c r="G5" s="16"/>
      <c r="H5" s="16"/>
      <c r="I5" s="16"/>
      <c r="J5" s="16"/>
      <c r="K5" s="16"/>
      <c r="L5" s="24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2.75" customHeight="1">
      <c r="A6" s="32"/>
      <c r="B6" s="33"/>
      <c r="C6" s="18"/>
      <c r="D6" s="16"/>
      <c r="E6" s="16"/>
      <c r="F6" s="16"/>
      <c r="G6" s="16"/>
      <c r="H6" s="16"/>
      <c r="I6" s="16"/>
      <c r="J6" s="16"/>
      <c r="K6" s="16"/>
      <c r="L6" s="2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2.75" customHeight="1">
      <c r="A7" s="32"/>
      <c r="B7" s="33"/>
      <c r="C7" s="18"/>
      <c r="D7" s="16"/>
      <c r="E7" s="16"/>
      <c r="F7" s="16"/>
      <c r="G7" s="16"/>
      <c r="H7" s="16"/>
      <c r="I7" s="16"/>
      <c r="J7" s="16"/>
      <c r="K7" s="16"/>
      <c r="L7" s="24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 customHeight="1">
      <c r="A8" s="32"/>
      <c r="B8" s="33"/>
      <c r="C8" s="18"/>
      <c r="D8" s="16"/>
      <c r="E8" s="16"/>
      <c r="F8" s="16"/>
      <c r="G8" s="16"/>
      <c r="H8" s="16"/>
      <c r="I8" s="16"/>
      <c r="J8" s="16"/>
      <c r="K8" s="16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 customHeight="1">
      <c r="A9" s="32"/>
      <c r="B9" s="33"/>
      <c r="C9" s="18"/>
      <c r="D9" s="16"/>
      <c r="E9" s="16"/>
      <c r="F9" s="16"/>
      <c r="G9" s="16"/>
      <c r="H9" s="16"/>
      <c r="I9" s="16"/>
      <c r="J9" s="16"/>
      <c r="K9" s="16"/>
      <c r="L9" s="24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>
      <c r="A10" s="32"/>
      <c r="B10" s="33"/>
      <c r="C10" s="18"/>
      <c r="D10" s="16"/>
      <c r="E10" s="16"/>
      <c r="F10" s="16"/>
      <c r="G10" s="16"/>
      <c r="H10" s="16"/>
      <c r="I10" s="16"/>
      <c r="J10" s="16"/>
      <c r="K10" s="16"/>
      <c r="L10" s="2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 customHeight="1">
      <c r="A11" s="32"/>
      <c r="B11" s="33"/>
      <c r="C11" s="18"/>
      <c r="D11" s="16"/>
      <c r="E11" s="16"/>
      <c r="F11" s="16"/>
      <c r="G11" s="16"/>
      <c r="H11" s="16"/>
      <c r="I11" s="16"/>
      <c r="J11" s="16"/>
      <c r="K11" s="16"/>
      <c r="L11" s="24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customHeight="1">
      <c r="A12" s="32"/>
      <c r="B12" s="33"/>
      <c r="C12" s="18"/>
      <c r="D12" s="16"/>
      <c r="E12" s="16"/>
      <c r="F12" s="16"/>
      <c r="G12" s="16"/>
      <c r="H12" s="16"/>
      <c r="I12" s="16"/>
      <c r="J12" s="16"/>
      <c r="K12" s="16"/>
      <c r="L12" s="24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>
      <c r="A13" s="32"/>
      <c r="B13" s="33"/>
      <c r="C13" s="18"/>
      <c r="D13" s="16"/>
      <c r="E13" s="16"/>
      <c r="F13" s="16"/>
      <c r="G13" s="16"/>
      <c r="H13" s="16"/>
      <c r="I13" s="16"/>
      <c r="J13" s="16"/>
      <c r="K13" s="16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58.5" customHeight="1">
      <c r="A14" s="34" t="s">
        <v>26</v>
      </c>
      <c r="B14" s="35"/>
      <c r="C14" s="18"/>
      <c r="D14" s="16"/>
      <c r="E14" s="16"/>
      <c r="F14" s="16"/>
      <c r="G14" s="16"/>
      <c r="H14" s="16"/>
      <c r="I14" s="16"/>
      <c r="J14" s="16"/>
      <c r="K14" s="16"/>
      <c r="L14" s="2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2" customFormat="1" ht="16.5">
      <c r="A15" s="28" t="s">
        <v>5</v>
      </c>
      <c r="B15" s="29"/>
      <c r="C15" s="6"/>
      <c r="D15" s="10"/>
      <c r="E15" s="10"/>
      <c r="F15" s="10"/>
      <c r="G15" s="10"/>
      <c r="H15" s="5"/>
      <c r="I15" s="5"/>
      <c r="J15" s="5"/>
      <c r="K15" s="5"/>
      <c r="L15" s="5"/>
      <c r="M15" s="5">
        <v>15</v>
      </c>
      <c r="N15" s="5">
        <v>95</v>
      </c>
      <c r="O15" s="5">
        <v>115</v>
      </c>
      <c r="P15" s="5">
        <v>75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" customFormat="1" ht="16.5">
      <c r="A16" s="19" t="s">
        <v>6</v>
      </c>
      <c r="B16" s="20"/>
      <c r="C16" s="4"/>
      <c r="D16" s="10"/>
      <c r="E16" s="10"/>
      <c r="F16" s="10"/>
      <c r="G16" s="10"/>
      <c r="H16" s="5"/>
      <c r="I16" s="5"/>
      <c r="J16" s="5"/>
      <c r="K16" s="5"/>
      <c r="L16" s="5"/>
      <c r="M16" s="5">
        <v>285</v>
      </c>
      <c r="N16" s="5">
        <v>265</v>
      </c>
      <c r="O16" s="5">
        <v>265</v>
      </c>
      <c r="P16" s="5">
        <v>245</v>
      </c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" customFormat="1" ht="16.5">
      <c r="A17" s="19" t="s">
        <v>17</v>
      </c>
      <c r="B17" s="20"/>
      <c r="C17" s="4"/>
      <c r="D17" s="10"/>
      <c r="E17" s="10"/>
      <c r="F17" s="10"/>
      <c r="G17" s="10"/>
      <c r="H17" s="10"/>
      <c r="I17" s="10"/>
      <c r="J17" s="10"/>
      <c r="K17" s="10"/>
      <c r="L17" s="5"/>
      <c r="M17" s="10">
        <f>SUM(M15:M16)</f>
        <v>300</v>
      </c>
      <c r="N17" s="10">
        <f>SUM(N15:N16)</f>
        <v>360</v>
      </c>
      <c r="O17" s="10">
        <f>SUM(O15:O16)</f>
        <v>380</v>
      </c>
      <c r="P17" s="10">
        <f>SUM(P15:P16)</f>
        <v>320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" customFormat="1" ht="16.5">
      <c r="A18" s="26" t="s">
        <v>0</v>
      </c>
      <c r="B18" s="27"/>
      <c r="C18" s="6"/>
      <c r="D18" s="5"/>
      <c r="E18" s="5"/>
      <c r="F18" s="5"/>
      <c r="G18" s="5"/>
      <c r="H18" s="5"/>
      <c r="I18" s="5"/>
      <c r="J18" s="5"/>
      <c r="K18" s="5"/>
      <c r="L18" s="5"/>
      <c r="M18" s="5">
        <v>100.1</v>
      </c>
      <c r="N18" s="5">
        <v>124.8</v>
      </c>
      <c r="O18" s="5">
        <v>84</v>
      </c>
      <c r="P18" s="5">
        <v>98.9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" customFormat="1" ht="61.5" customHeight="1">
      <c r="A19" s="19" t="s">
        <v>1</v>
      </c>
      <c r="B19" s="20"/>
      <c r="C19" s="5">
        <v>0</v>
      </c>
      <c r="D19" s="5">
        <f aca="true" t="shared" si="0" ref="D19:U19">SUM(D18+C19)</f>
        <v>0</v>
      </c>
      <c r="E19" s="5">
        <f t="shared" si="0"/>
        <v>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100.1</v>
      </c>
      <c r="N19" s="5">
        <f t="shared" si="0"/>
        <v>224.89999999999998</v>
      </c>
      <c r="O19" s="5">
        <f t="shared" si="0"/>
        <v>308.9</v>
      </c>
      <c r="P19" s="5">
        <f t="shared" si="0"/>
        <v>407.79999999999995</v>
      </c>
      <c r="Q19" s="5">
        <f t="shared" si="0"/>
        <v>407.79999999999995</v>
      </c>
      <c r="R19" s="5">
        <f t="shared" si="0"/>
        <v>407.79999999999995</v>
      </c>
      <c r="S19" s="5">
        <f t="shared" si="0"/>
        <v>407.79999999999995</v>
      </c>
      <c r="T19" s="5">
        <f t="shared" si="0"/>
        <v>407.79999999999995</v>
      </c>
      <c r="U19" s="5">
        <f t="shared" si="0"/>
        <v>407.79999999999995</v>
      </c>
      <c r="V19" s="5">
        <f>SUM(V18+U19)</f>
        <v>407.79999999999995</v>
      </c>
      <c r="W19" s="5">
        <f>SUM(W18+V19)</f>
        <v>407.79999999999995</v>
      </c>
      <c r="X19" s="5">
        <f>SUM(X18+W19)</f>
        <v>407.79999999999995</v>
      </c>
      <c r="Y19" s="5">
        <f>SUM(Y18+X19)</f>
        <v>407.79999999999995</v>
      </c>
      <c r="Z19" s="5">
        <f>SUM(Z18+Y19)</f>
        <v>407.79999999999995</v>
      </c>
    </row>
    <row r="20" spans="1:26" s="3" customFormat="1" ht="16.5">
      <c r="A20" s="19" t="s">
        <v>3</v>
      </c>
      <c r="B20" s="20"/>
      <c r="C20" s="5"/>
      <c r="D20" s="12"/>
      <c r="E20" s="5"/>
      <c r="F20" s="12"/>
      <c r="G20" s="5"/>
      <c r="H20" s="5"/>
      <c r="I20" s="5"/>
      <c r="J20" s="5"/>
      <c r="K20" s="5"/>
      <c r="L20" s="5"/>
      <c r="M20" s="5"/>
      <c r="N20" s="5"/>
      <c r="O20" s="5">
        <v>7.29</v>
      </c>
      <c r="P20" s="12">
        <v>14.8</v>
      </c>
      <c r="Q20" s="5"/>
      <c r="R20" s="5"/>
      <c r="S20" s="5"/>
      <c r="T20" s="5"/>
      <c r="U20" s="5"/>
      <c r="V20" s="5"/>
      <c r="W20" s="5"/>
      <c r="X20" s="5"/>
      <c r="Y20" s="5"/>
      <c r="Z20" s="12"/>
    </row>
    <row r="21" spans="1:26" s="3" customFormat="1" ht="44.25" customHeight="1">
      <c r="A21" s="21" t="s">
        <v>7</v>
      </c>
      <c r="B21" s="22"/>
      <c r="C21" s="7">
        <v>50.28</v>
      </c>
      <c r="D21" s="5">
        <f>SUM(C27)+(D20)+(D18)-(D15)</f>
        <v>50.28</v>
      </c>
      <c r="E21" s="5">
        <f>SUM(D21)+(E20)+(E18)-(E15)</f>
        <v>50.28</v>
      </c>
      <c r="F21" s="5">
        <f>SUM(E27)+(F20)+(F18)-(F15)</f>
        <v>50.28</v>
      </c>
      <c r="G21" s="5">
        <f>SUM(F27)+(G20)+(G18)-(G15)</f>
        <v>50.28</v>
      </c>
      <c r="H21" s="5">
        <f aca="true" t="shared" si="1" ref="H21:Z21">SUM(G27)+(H20)+(H18)-(H15)</f>
        <v>50.28</v>
      </c>
      <c r="I21" s="5">
        <f t="shared" si="1"/>
        <v>50.28</v>
      </c>
      <c r="J21" s="5">
        <f t="shared" si="1"/>
        <v>50.28</v>
      </c>
      <c r="K21" s="5">
        <f t="shared" si="1"/>
        <v>50.28</v>
      </c>
      <c r="L21" s="5">
        <f t="shared" si="1"/>
        <v>50.28</v>
      </c>
      <c r="M21" s="5">
        <f t="shared" si="1"/>
        <v>106.49</v>
      </c>
      <c r="N21" s="5">
        <f t="shared" si="1"/>
        <v>128.81701754385966</v>
      </c>
      <c r="O21" s="5">
        <f t="shared" si="1"/>
        <v>97.8154882489242</v>
      </c>
      <c r="P21" s="5">
        <f t="shared" si="1"/>
        <v>114.36858524916778</v>
      </c>
      <c r="Q21" s="5">
        <f t="shared" si="1"/>
        <v>105.03237420841938</v>
      </c>
      <c r="R21" s="5">
        <f t="shared" si="1"/>
        <v>105.03237420841938</v>
      </c>
      <c r="S21" s="5">
        <f t="shared" si="1"/>
        <v>105.03237420841938</v>
      </c>
      <c r="T21" s="5">
        <f t="shared" si="1"/>
        <v>105.03237420841938</v>
      </c>
      <c r="U21" s="5">
        <f t="shared" si="1"/>
        <v>105.03237420841938</v>
      </c>
      <c r="V21" s="5">
        <f t="shared" si="1"/>
        <v>105.03237420841938</v>
      </c>
      <c r="W21" s="5">
        <f t="shared" si="1"/>
        <v>105.03237420841938</v>
      </c>
      <c r="X21" s="5">
        <f t="shared" si="1"/>
        <v>105.03237420841938</v>
      </c>
      <c r="Y21" s="5">
        <f t="shared" si="1"/>
        <v>105.03237420841938</v>
      </c>
      <c r="Z21" s="5">
        <f t="shared" si="1"/>
        <v>105.03237420841938</v>
      </c>
    </row>
    <row r="22" spans="1:26" s="3" customFormat="1" ht="51" customHeight="1">
      <c r="A22" s="21" t="s">
        <v>2</v>
      </c>
      <c r="B22" s="22"/>
      <c r="C22" s="7"/>
      <c r="D22" s="5">
        <f aca="true" t="shared" si="2" ref="D22:U22">SUM(C22)+(D16)+(D15)</f>
        <v>0</v>
      </c>
      <c r="E22" s="5">
        <f t="shared" si="2"/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300</v>
      </c>
      <c r="N22" s="5">
        <f t="shared" si="2"/>
        <v>660</v>
      </c>
      <c r="O22" s="5">
        <f t="shared" si="2"/>
        <v>1040</v>
      </c>
      <c r="P22" s="5">
        <f t="shared" si="2"/>
        <v>1360</v>
      </c>
      <c r="Q22" s="5">
        <f t="shared" si="2"/>
        <v>1360</v>
      </c>
      <c r="R22" s="5">
        <f t="shared" si="2"/>
        <v>1360</v>
      </c>
      <c r="S22" s="5">
        <f t="shared" si="2"/>
        <v>1360</v>
      </c>
      <c r="T22" s="5">
        <f t="shared" si="2"/>
        <v>1360</v>
      </c>
      <c r="U22" s="5">
        <f t="shared" si="2"/>
        <v>1360</v>
      </c>
      <c r="V22" s="5">
        <f>SUM(U22)+(V16)+(V15)</f>
        <v>1360</v>
      </c>
      <c r="W22" s="5">
        <f>SUM(V22)+(W16)+(W15)</f>
        <v>1360</v>
      </c>
      <c r="X22" s="5">
        <f>SUM(W22)+(X16)+(X15)</f>
        <v>1360</v>
      </c>
      <c r="Y22" s="5">
        <f>SUM(X22)+(Y16)+(Y15)</f>
        <v>1360</v>
      </c>
      <c r="Z22" s="5">
        <f>SUM(Y22)+(Z16)+(Z15)</f>
        <v>1360</v>
      </c>
    </row>
    <row r="23" spans="1:26" s="3" customFormat="1" ht="16.5">
      <c r="A23" s="21" t="s">
        <v>8</v>
      </c>
      <c r="B23" s="22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>
        <v>50</v>
      </c>
      <c r="N23" s="10">
        <v>46</v>
      </c>
      <c r="O23" s="10">
        <v>46</v>
      </c>
      <c r="P23" s="10">
        <v>38</v>
      </c>
      <c r="Q23" s="10">
        <v>34</v>
      </c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6.5">
      <c r="A24" s="17" t="s">
        <v>11</v>
      </c>
      <c r="B24" s="1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57</v>
      </c>
      <c r="N24" s="11">
        <v>53</v>
      </c>
      <c r="O24" s="11">
        <v>53</v>
      </c>
      <c r="P24" s="11">
        <v>49</v>
      </c>
      <c r="Q24" s="11">
        <v>45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46.5" customHeight="1">
      <c r="A25" s="17" t="s">
        <v>12</v>
      </c>
      <c r="B25" s="17"/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f>SUM(M21/M24)</f>
        <v>1.8682456140350876</v>
      </c>
      <c r="N25" s="8">
        <f>SUM(N21/N24)</f>
        <v>2.4305097649784844</v>
      </c>
      <c r="O25" s="8">
        <f>SUM(O21/O24)</f>
        <v>1.8455752499797018</v>
      </c>
      <c r="P25" s="8">
        <f>SUM(P21/P24)</f>
        <v>2.3340527601870975</v>
      </c>
      <c r="Q25" s="8">
        <f>SUM(Q21/Q24)</f>
        <v>2.3340527601870975</v>
      </c>
      <c r="R25" s="8"/>
      <c r="S25" s="8"/>
      <c r="T25" s="8"/>
      <c r="U25" s="8"/>
      <c r="V25" s="8"/>
      <c r="W25" s="8"/>
      <c r="X25" s="8"/>
      <c r="Y25" s="8"/>
      <c r="Z25" s="13"/>
    </row>
    <row r="26" spans="1:26" ht="51" customHeight="1">
      <c r="A26" s="17" t="s">
        <v>9</v>
      </c>
      <c r="B26" s="17"/>
      <c r="C26" s="8"/>
      <c r="D26" s="8"/>
      <c r="E26" s="8"/>
      <c r="F26" s="8"/>
      <c r="G26" s="14"/>
      <c r="H26" s="8"/>
      <c r="I26" s="8"/>
      <c r="J26" s="8"/>
      <c r="K26" s="8"/>
      <c r="L26" s="8">
        <v>28.89</v>
      </c>
      <c r="M26" s="8">
        <f>SUM(M25*4)</f>
        <v>7.47298245614035</v>
      </c>
      <c r="N26" s="8">
        <f>SUM(N25*3)</f>
        <v>7.291529294935453</v>
      </c>
      <c r="O26" s="8">
        <f>SUM(O25*12)</f>
        <v>22.14690299975642</v>
      </c>
      <c r="P26" s="8">
        <f>SUM(P25*4)</f>
        <v>9.33621104074839</v>
      </c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51.75" customHeight="1">
      <c r="A27" s="17" t="s">
        <v>10</v>
      </c>
      <c r="B27" s="17"/>
      <c r="C27" s="8">
        <f>SUM(C21-C26)</f>
        <v>50.28</v>
      </c>
      <c r="D27" s="8">
        <f>SUM(D21-D26)</f>
        <v>50.28</v>
      </c>
      <c r="E27" s="8">
        <f>SUM(E21-E26)</f>
        <v>50.28</v>
      </c>
      <c r="F27" s="8">
        <f>SUM(F21-F26)</f>
        <v>50.28</v>
      </c>
      <c r="G27" s="8">
        <f aca="true" t="shared" si="3" ref="G27:Z27">SUM(G21-G26)</f>
        <v>50.28</v>
      </c>
      <c r="H27" s="8">
        <f t="shared" si="3"/>
        <v>50.28</v>
      </c>
      <c r="I27" s="8">
        <f t="shared" si="3"/>
        <v>50.28</v>
      </c>
      <c r="J27" s="8">
        <f t="shared" si="3"/>
        <v>50.28</v>
      </c>
      <c r="K27" s="8">
        <f>SUM(K21-K26)</f>
        <v>50.28</v>
      </c>
      <c r="L27" s="8">
        <f>SUM(L21-L26)</f>
        <v>21.39</v>
      </c>
      <c r="M27" s="8">
        <f t="shared" si="3"/>
        <v>99.01701754385965</v>
      </c>
      <c r="N27" s="8">
        <f t="shared" si="3"/>
        <v>121.5254882489242</v>
      </c>
      <c r="O27" s="8">
        <f t="shared" si="3"/>
        <v>75.66858524916778</v>
      </c>
      <c r="P27" s="8">
        <f t="shared" si="3"/>
        <v>105.03237420841938</v>
      </c>
      <c r="Q27" s="8">
        <f t="shared" si="3"/>
        <v>105.03237420841938</v>
      </c>
      <c r="R27" s="8">
        <f t="shared" si="3"/>
        <v>105.03237420841938</v>
      </c>
      <c r="S27" s="8">
        <f t="shared" si="3"/>
        <v>105.03237420841938</v>
      </c>
      <c r="T27" s="8">
        <f t="shared" si="3"/>
        <v>105.03237420841938</v>
      </c>
      <c r="U27" s="8">
        <f t="shared" si="3"/>
        <v>105.03237420841938</v>
      </c>
      <c r="V27" s="8">
        <f t="shared" si="3"/>
        <v>105.03237420841938</v>
      </c>
      <c r="W27" s="8">
        <f t="shared" si="3"/>
        <v>105.03237420841938</v>
      </c>
      <c r="X27" s="8">
        <f t="shared" si="3"/>
        <v>105.03237420841938</v>
      </c>
      <c r="Y27" s="8">
        <f t="shared" si="3"/>
        <v>105.03237420841938</v>
      </c>
      <c r="Z27" s="8">
        <f t="shared" si="3"/>
        <v>105.03237420841938</v>
      </c>
    </row>
  </sheetData>
  <sheetProtection/>
  <mergeCells count="39"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Z1:Z14"/>
    <mergeCell ref="A14:B14"/>
    <mergeCell ref="A15:B15"/>
    <mergeCell ref="A16:B16"/>
    <mergeCell ref="A17:B17"/>
    <mergeCell ref="A18:B18"/>
    <mergeCell ref="T1:T14"/>
    <mergeCell ref="U1:U14"/>
    <mergeCell ref="V1:V14"/>
    <mergeCell ref="W1:W14"/>
    <mergeCell ref="X1:X14"/>
    <mergeCell ref="Y1:Y14"/>
    <mergeCell ref="N1:N14"/>
    <mergeCell ref="O1:O14"/>
    <mergeCell ref="P1:P14"/>
    <mergeCell ref="Q1:Q14"/>
    <mergeCell ref="R1:R14"/>
    <mergeCell ref="S1:S14"/>
    <mergeCell ref="H1:H14"/>
    <mergeCell ref="I1:I14"/>
    <mergeCell ref="J1:J14"/>
    <mergeCell ref="K1:K14"/>
    <mergeCell ref="L1:L14"/>
    <mergeCell ref="M1:M14"/>
    <mergeCell ref="A1:B13"/>
    <mergeCell ref="C1:C14"/>
    <mergeCell ref="D1:D14"/>
    <mergeCell ref="E1:E14"/>
    <mergeCell ref="F1:F14"/>
    <mergeCell ref="G1:G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GERARDL555</dc:creator>
  <cp:keywords/>
  <dc:description/>
  <cp:lastModifiedBy>GL555</cp:lastModifiedBy>
  <cp:lastPrinted>2008-01-18T00:47:21Z</cp:lastPrinted>
  <dcterms:created xsi:type="dcterms:W3CDTF">2008-01-17T21:53:19Z</dcterms:created>
  <dcterms:modified xsi:type="dcterms:W3CDTF">2012-12-24T12:17:42Z</dcterms:modified>
  <cp:category/>
  <cp:version/>
  <cp:contentType/>
  <cp:contentStatus/>
</cp:coreProperties>
</file>